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ordana\Documents\dokumenti Gordana\MOJI DOKUMENTI PROČELNICA\OPĆINSKO VIJEĆE 2025\ODLUKE OPĆINSKOG VIJEĆA PO ODRŽANIM SJEDNICAMA\OBJAVE U SLUŽBENOM GLASNIKU KZŽ\2. SJEDNICA\"/>
    </mc:Choice>
  </mc:AlternateContent>
  <xr:revisionPtr revIDLastSave="0" documentId="13_ncr:1_{BB42B902-81B9-49B1-82AB-38E2F4E2FF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zvršenje Programa održavanj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2" l="1"/>
  <c r="H26" i="2"/>
  <c r="H25" i="2"/>
  <c r="H24" i="2"/>
  <c r="H23" i="2"/>
  <c r="H40" i="2"/>
  <c r="H156" i="2"/>
  <c r="H158" i="2" s="1"/>
  <c r="H28" i="2" s="1"/>
  <c r="H146" i="2"/>
  <c r="H131" i="2"/>
  <c r="H117" i="2"/>
  <c r="H91" i="2"/>
  <c r="H71" i="2"/>
  <c r="G40" i="2"/>
  <c r="F40" i="2"/>
  <c r="E40" i="2"/>
  <c r="D40" i="2"/>
  <c r="H169" i="2" l="1"/>
  <c r="H29" i="2"/>
  <c r="G28" i="2"/>
  <c r="G27" i="2"/>
  <c r="G26" i="2"/>
  <c r="G25" i="2"/>
  <c r="G24" i="2"/>
  <c r="G23" i="2"/>
  <c r="G29" i="2" l="1"/>
  <c r="G146" i="2"/>
  <c r="G131" i="2" l="1"/>
  <c r="G117" i="2"/>
  <c r="G91" i="2"/>
  <c r="G71" i="2"/>
  <c r="F28" i="2"/>
  <c r="F27" i="2"/>
  <c r="F25" i="2"/>
  <c r="F24" i="2"/>
  <c r="F146" i="2"/>
  <c r="F131" i="2"/>
  <c r="E131" i="2"/>
  <c r="D131" i="2"/>
  <c r="F117" i="2"/>
  <c r="F91" i="2"/>
  <c r="F71" i="2"/>
  <c r="F49" i="2"/>
  <c r="E23" i="2"/>
  <c r="E28" i="2"/>
  <c r="E27" i="2"/>
  <c r="E25" i="2"/>
  <c r="E24" i="2"/>
  <c r="D25" i="2"/>
  <c r="D24" i="2"/>
  <c r="D23" i="2"/>
  <c r="E165" i="2"/>
  <c r="D165" i="2"/>
  <c r="E91" i="2"/>
  <c r="D91" i="2"/>
  <c r="E49" i="2"/>
  <c r="D49" i="2"/>
  <c r="D156" i="2"/>
  <c r="E156" i="2"/>
  <c r="D146" i="2"/>
  <c r="D117" i="2"/>
  <c r="D71" i="2"/>
  <c r="G169" i="2" l="1"/>
  <c r="F169" i="2"/>
  <c r="F29" i="2"/>
  <c r="D169" i="2"/>
  <c r="E29" i="2"/>
  <c r="D29" i="2"/>
  <c r="E146" i="2"/>
  <c r="E117" i="2"/>
  <c r="E71" i="2"/>
  <c r="E169" i="2" l="1"/>
</calcChain>
</file>

<file path=xl/sharedStrings.xml><?xml version="1.0" encoding="utf-8"?>
<sst xmlns="http://schemas.openxmlformats.org/spreadsheetml/2006/main" count="254" uniqueCount="141">
  <si>
    <t>Ukupno:</t>
  </si>
  <si>
    <t>IZVORI FINANCIRANJA:</t>
  </si>
  <si>
    <t>ukupno</t>
  </si>
  <si>
    <t>SVEUKUPNO PROGRAM ODRŽAVANJA</t>
  </si>
  <si>
    <t>UKUPNO:</t>
  </si>
  <si>
    <t xml:space="preserve">    KRAPINSKO-ZAGORSKA ŽUPANIJA</t>
  </si>
  <si>
    <t xml:space="preserve">               REPUBLIKA HRVATSKA</t>
  </si>
  <si>
    <t xml:space="preserve">            OPĆINA GORNJA STUBICA</t>
  </si>
  <si>
    <t xml:space="preserve">                  OPĆINSKO VIJEĆE</t>
  </si>
  <si>
    <t xml:space="preserve"> - 11- opći prihodi i primici</t>
  </si>
  <si>
    <t>Usluge pri registraciji prijevoznih sredstava</t>
  </si>
  <si>
    <t xml:space="preserve"> - 43- ostali prihodi za posebne namjene</t>
  </si>
  <si>
    <t>IZVORI: u EUR</t>
  </si>
  <si>
    <t>Električna energija</t>
  </si>
  <si>
    <t>Motorni benzin i dizel gorivo</t>
  </si>
  <si>
    <t>Materijal i dijelovi za održavanje cjevovoda</t>
  </si>
  <si>
    <t>Materijal i dijelovi za održavanje službenog vozila</t>
  </si>
  <si>
    <t>Kupnja vode od Zagorskog vodovoda</t>
  </si>
  <si>
    <t>Sufinanciranje lokalnih vodovoda</t>
  </si>
  <si>
    <t>Materijal za održavanje strojeva i oprema</t>
  </si>
  <si>
    <t>Video nadzor- groblje Gornja Stubica</t>
  </si>
  <si>
    <t>Električna enegija groblje</t>
  </si>
  <si>
    <t>Motorni benzin i dizel gorivo groblje</t>
  </si>
  <si>
    <t>Materijal i dijelovi za održavanje groblja</t>
  </si>
  <si>
    <t>Rušenje drveća-groblje Dubovec</t>
  </si>
  <si>
    <t>Potrošnja vode-groblje</t>
  </si>
  <si>
    <t>Usluge tekućeg održavanja groblja</t>
  </si>
  <si>
    <t>Troškovi električne energije javne rasvjete</t>
  </si>
  <si>
    <t>Božićna i novogodišnja dekoracija</t>
  </si>
  <si>
    <t>Popis javne rasvjete</t>
  </si>
  <si>
    <t>Energija dom Modrovec, ŠRC, društveni dom Tepčina</t>
  </si>
  <si>
    <t>Materijal i dijelovi za održavanje poslovnih objekata (općinski prostori, ŠRC, društveni dom Tepčina)</t>
  </si>
  <si>
    <t>Komunalne usluge</t>
  </si>
  <si>
    <t xml:space="preserve"> - 31-vlastiti prihodi</t>
  </si>
  <si>
    <t>Izvor financiranja 11-opći prihodi i primici</t>
  </si>
  <si>
    <t>Izvor financiranja 31-vlastiti prihodi</t>
  </si>
  <si>
    <t>Izvor financiranja 43-ostali prihodi za posebne namjene</t>
  </si>
  <si>
    <t>2. ODRŽAVANJE CESTA: A100401</t>
  </si>
  <si>
    <t>Dobava, doprema i ugradnja kamenog materijala</t>
  </si>
  <si>
    <t>Armature</t>
  </si>
  <si>
    <t>Betonski šahtovi</t>
  </si>
  <si>
    <t>Materijal za zimsko čišćenje cesta</t>
  </si>
  <si>
    <t>Usluge tekućeg i investicijskog održavanja cesta i odvodnih jaraka</t>
  </si>
  <si>
    <t>Usluge malčiranja bankina na nerazvrstanim cestama</t>
  </si>
  <si>
    <t>Usluge bočnog malčiranja granja i grmlja</t>
  </si>
  <si>
    <t>Zimsko čišćenje cesta</t>
  </si>
  <si>
    <t>Sanacija i popravak udarnih rupa</t>
  </si>
  <si>
    <t>Prometna signalizacija</t>
  </si>
  <si>
    <t>Presvlačenje cesta asfaltom</t>
  </si>
  <si>
    <t>Malčiranje površina u vlasništvu Općine</t>
  </si>
  <si>
    <t>3. ODRŽAVANJE LOKALNIH VODOVODA: A100402</t>
  </si>
  <si>
    <t>4. ODRŽAVANJE GROBLJA: A100403</t>
  </si>
  <si>
    <t>5. ODRŽAVANJE JAVNE RASVJETE: A100404</t>
  </si>
  <si>
    <t>6. ODRŽAVANJE POSLOVNIH OBJEKATA: A100405</t>
  </si>
  <si>
    <t>Članak 1.</t>
  </si>
  <si>
    <t>Članak 2.</t>
  </si>
  <si>
    <t>1. ODRŽAVANJE JAVNIH POVRŠINA: A100306</t>
  </si>
  <si>
    <r>
      <t xml:space="preserve">IZVORI:  u </t>
    </r>
    <r>
      <rPr>
        <sz val="11"/>
        <rFont val="Calibri"/>
        <family val="2"/>
        <charset val="238"/>
      </rPr>
      <t>€</t>
    </r>
  </si>
  <si>
    <t>Video nadzor-zeleni otok</t>
  </si>
  <si>
    <t>Krpanje rupa na pločnicima u Samcima, Volavcu i Jakšincu</t>
  </si>
  <si>
    <t xml:space="preserve"> - 520- pomoć iz državnog proračuna-fiskalno izravnanje</t>
  </si>
  <si>
    <t xml:space="preserve"> - 81-namjenski primici od zaduživanja (kratkoročni kredit)</t>
  </si>
  <si>
    <t>Usluge tekućeg i investicijskog održavanja postrojenja i opreme</t>
  </si>
  <si>
    <r>
      <t xml:space="preserve">IZVORI: u </t>
    </r>
    <r>
      <rPr>
        <sz val="11"/>
        <rFont val="Calibri"/>
        <family val="2"/>
        <charset val="238"/>
      </rPr>
      <t>€</t>
    </r>
  </si>
  <si>
    <t>Kupnja sadnica za ogradu na groblju</t>
  </si>
  <si>
    <t>Uređenje platoa oko centralnog križa na mjesnom groblju u Gornjoj Stubici</t>
  </si>
  <si>
    <t>Uređenje platoa oko križa na groblju u Dubovcu</t>
  </si>
  <si>
    <t>Usluga postava mramora na mjesnom groblju u Gornjoj Stubici</t>
  </si>
  <si>
    <t>Usluga čišćenje-pranja centralnog križa na mjesnom groblju u Gornjoj Stubici</t>
  </si>
  <si>
    <t xml:space="preserve">Kupnja flakserica </t>
  </si>
  <si>
    <t>Kupnja prikolice za traktor</t>
  </si>
  <si>
    <t>Video nadzor- groblje Sveti Matej</t>
  </si>
  <si>
    <t>Video nadzor- groblje Dubovec</t>
  </si>
  <si>
    <t>Materijal i dijelovi za tekuće i investicijsko održavanje javne rasvjete</t>
  </si>
  <si>
    <t>Usluge tekućeg održavanja javne rasvjete</t>
  </si>
  <si>
    <t>7. NABAVA KOMUNALNE OPREME: K100400</t>
  </si>
  <si>
    <t>Nabava komunalne opreme (koševi za smeće, oglasna ploča, kolica..)</t>
  </si>
  <si>
    <t>8. NABAVA OPREME ZA ŠRC</t>
  </si>
  <si>
    <t>Nabava opreme za ŠRC (stolice)</t>
  </si>
  <si>
    <t xml:space="preserve">Izvor financiranja 520-pomoći iz državnog proračuna- fiskalno izravnanje </t>
  </si>
  <si>
    <t>Izvor financiranja 81- namjenski primici od zaduživanja</t>
  </si>
  <si>
    <t xml:space="preserve"> - 31- vlastiti prihodi</t>
  </si>
  <si>
    <t>Betonske i plastične cijevi</t>
  </si>
  <si>
    <t>Građevinsko-strojni radovi za potrebe vodovoda Dobri Zdenci</t>
  </si>
  <si>
    <t>Usluge izrade Plana rasvjete Općine Gornja Stubica</t>
  </si>
  <si>
    <r>
      <t>Ukupno plan 2024.</t>
    </r>
    <r>
      <rPr>
        <b/>
        <sz val="9"/>
        <rFont val="Calibri"/>
        <family val="2"/>
        <charset val="238"/>
      </rPr>
      <t>€</t>
    </r>
  </si>
  <si>
    <r>
      <t xml:space="preserve">PLAN 2024. u </t>
    </r>
    <r>
      <rPr>
        <b/>
        <sz val="10"/>
        <rFont val="Calibri"/>
        <family val="2"/>
        <charset val="238"/>
      </rPr>
      <t>€</t>
    </r>
  </si>
  <si>
    <r>
      <t xml:space="preserve"> PLAN 2024. u </t>
    </r>
    <r>
      <rPr>
        <b/>
        <sz val="10"/>
        <rFont val="Calibri"/>
        <family val="2"/>
        <charset val="238"/>
      </rPr>
      <t>€</t>
    </r>
  </si>
  <si>
    <r>
      <t xml:space="preserve">I. REBALANS ZA 2024 U </t>
    </r>
    <r>
      <rPr>
        <b/>
        <sz val="10"/>
        <rFont val="Calibri"/>
        <family val="2"/>
        <charset val="238"/>
      </rPr>
      <t>€</t>
    </r>
  </si>
  <si>
    <r>
      <t xml:space="preserve">II. REBALANS ZA 2024 U </t>
    </r>
    <r>
      <rPr>
        <b/>
        <sz val="10"/>
        <rFont val="Calibri"/>
        <family val="2"/>
        <charset val="238"/>
      </rPr>
      <t>€</t>
    </r>
  </si>
  <si>
    <r>
      <t xml:space="preserve">III. REBALANS ZA 2024 U </t>
    </r>
    <r>
      <rPr>
        <b/>
        <sz val="10"/>
        <rFont val="Calibri"/>
        <family val="2"/>
        <charset val="238"/>
      </rPr>
      <t>€</t>
    </r>
  </si>
  <si>
    <t xml:space="preserve"> - 52- ostale pomoći</t>
  </si>
  <si>
    <t>Usluge tekućeg i investicijskog održavanja poslovnih objekata</t>
  </si>
  <si>
    <t>Izvor financiranja 52-ostale pomoći</t>
  </si>
  <si>
    <t>IZVJEŠĆE O IZVRŠENJU PROGRAMA</t>
  </si>
  <si>
    <t>ODRŽAVANJA KOMUNALNE INFRASTRUKTURE</t>
  </si>
  <si>
    <t>ZA 2024. GODINU</t>
  </si>
  <si>
    <t xml:space="preserve">U Proračunu Općine Gornja Stubica za 2024.godinu utrošena su sredstva kroz Program održavanja objekata komunalne infrastrukture u iznosu:							</t>
  </si>
  <si>
    <t>IZVRŠENJE 31.12.2024.</t>
  </si>
  <si>
    <t xml:space="preserve"> Održavanje objekata komunalne infrastrukture po ovom Programa, obuhvaća:</t>
  </si>
  <si>
    <t>održavanje javnih površina A100306</t>
  </si>
  <si>
    <t>održavanje cesta A100401</t>
  </si>
  <si>
    <t>održavanje lokalnih vodovoda A100402</t>
  </si>
  <si>
    <t>održavanje javne rasvjete A100404</t>
  </si>
  <si>
    <t>održavanje groblja A100403</t>
  </si>
  <si>
    <t>održavanje poslovnih objekata A100405</t>
  </si>
  <si>
    <t>nabava komunalne opreme K100400</t>
  </si>
  <si>
    <t>nabava opreme za ŠRC K100401</t>
  </si>
  <si>
    <t>UKUPNO</t>
  </si>
  <si>
    <t>Procjena</t>
  </si>
  <si>
    <t>Izvršeno 31.12.2024.</t>
  </si>
  <si>
    <t>900m2</t>
  </si>
  <si>
    <t>500m1</t>
  </si>
  <si>
    <t>10 kom</t>
  </si>
  <si>
    <t>4 kom</t>
  </si>
  <si>
    <t>200 m1</t>
  </si>
  <si>
    <t>50 kom</t>
  </si>
  <si>
    <t>133.000 m2</t>
  </si>
  <si>
    <t>134.000 m2</t>
  </si>
  <si>
    <t>80.000 m2</t>
  </si>
  <si>
    <t>240 t</t>
  </si>
  <si>
    <t>17.117 t</t>
  </si>
  <si>
    <t>18.000 t</t>
  </si>
  <si>
    <t>2.726 m1</t>
  </si>
  <si>
    <t>3.000 m1</t>
  </si>
  <si>
    <t>0 kom</t>
  </si>
  <si>
    <t>451 m3</t>
  </si>
  <si>
    <t>1.573 m1</t>
  </si>
  <si>
    <t>490 m3</t>
  </si>
  <si>
    <t>2.800 m1</t>
  </si>
  <si>
    <t>170.000 m2</t>
  </si>
  <si>
    <t>Godišnje Izvršenje Programa održavanja komunalne infrastrukture objaviti će se u "Službenom glasniku Krapinsko-Zagorske županije".</t>
  </si>
  <si>
    <t xml:space="preserve">Članak 3.                            </t>
  </si>
  <si>
    <t>PREDSJEDNIK OPĆINSKOG VIJEĆA</t>
  </si>
  <si>
    <t>Mario Poštek, dipl. oec.</t>
  </si>
  <si>
    <t>Na temelju članka 74. stavka 1. Zakona o komunalnom gospodarstvu (Narodne novine, broj 68/18., 110/18., 32/20. i 145/24 ) te članka 29. Statuta Općine</t>
  </si>
  <si>
    <t>KLASA:  400-01/25-01/002</t>
  </si>
  <si>
    <t>URBROJ: 2140-12-01-25-4</t>
  </si>
  <si>
    <t>Gornja Stubica,  08. srpnja 2025. godine</t>
  </si>
  <si>
    <t xml:space="preserve">Gornja Stubica (Službeni glasnik Krapinsko-zagorske županije, broj: 28/18., 06/20. i11/21.), Općinsko vijeće Općine Gornja Stubica, na svojoj 2. sjednici </t>
  </si>
  <si>
    <t>održanoj dana 08. srpnja 2025. godine usvaja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</si>
</sst>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9"/>
      <name val="Calibri"/>
      <family val="2"/>
      <charset val="238"/>
    </font>
    <font>
      <b/>
      <sz val="10"/>
      <name val="Calibri"/>
      <family val="2"/>
      <charset val="238"/>
    </font>
    <font>
      <sz val="11"/>
      <name val="Calibri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1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4" fontId="7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4" fontId="1" fillId="0" borderId="1" xfId="0" applyNumberFormat="1" applyFont="1" applyBorder="1" applyAlignment="1">
      <alignment horizontal="right"/>
    </xf>
    <xf numFmtId="2" fontId="1" fillId="0" borderId="0" xfId="0" applyNumberFormat="1" applyFont="1"/>
    <xf numFmtId="0" fontId="4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4" fontId="11" fillId="0" borderId="0" xfId="0" applyNumberFormat="1" applyFont="1"/>
    <xf numFmtId="0" fontId="2" fillId="3" borderId="0" xfId="0" applyFont="1" applyFill="1"/>
    <xf numFmtId="0" fontId="4" fillId="0" borderId="0" xfId="0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4" fontId="1" fillId="0" borderId="1" xfId="0" applyNumberFormat="1" applyFont="1" applyBorder="1"/>
    <xf numFmtId="4" fontId="11" fillId="3" borderId="0" xfId="0" applyNumberFormat="1" applyFont="1" applyFill="1" applyAlignment="1">
      <alignment horizontal="right"/>
    </xf>
    <xf numFmtId="0" fontId="2" fillId="0" borderId="4" xfId="0" applyFont="1" applyBorder="1"/>
    <xf numFmtId="0" fontId="10" fillId="0" borderId="4" xfId="0" applyFont="1" applyBorder="1"/>
    <xf numFmtId="4" fontId="11" fillId="3" borderId="4" xfId="0" applyNumberFormat="1" applyFont="1" applyFill="1" applyBorder="1"/>
    <xf numFmtId="4" fontId="1" fillId="2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4" fontId="7" fillId="4" borderId="1" xfId="0" applyNumberFormat="1" applyFont="1" applyFill="1" applyBorder="1"/>
    <xf numFmtId="0" fontId="4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/>
    </xf>
    <xf numFmtId="4" fontId="7" fillId="4" borderId="1" xfId="0" applyNumberFormat="1" applyFont="1" applyFill="1" applyBorder="1" applyAlignment="1">
      <alignment horizontal="right"/>
    </xf>
    <xf numFmtId="4" fontId="11" fillId="3" borderId="4" xfId="0" applyNumberFormat="1" applyFont="1" applyFill="1" applyBorder="1" applyAlignment="1">
      <alignment horizontal="right"/>
    </xf>
    <xf numFmtId="4" fontId="10" fillId="0" borderId="0" xfId="0" applyNumberFormat="1" applyFont="1" applyAlignment="1">
      <alignment horizontal="right"/>
    </xf>
    <xf numFmtId="0" fontId="10" fillId="0" borderId="0" xfId="0" applyFont="1"/>
    <xf numFmtId="0" fontId="2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4" fontId="11" fillId="0" borderId="0" xfId="0" applyNumberFormat="1" applyFont="1" applyAlignment="1">
      <alignment horizontal="right"/>
    </xf>
    <xf numFmtId="0" fontId="7" fillId="4" borderId="1" xfId="0" applyFont="1" applyFill="1" applyBorder="1" applyAlignment="1">
      <alignment horizontal="center"/>
    </xf>
    <xf numFmtId="0" fontId="1" fillId="0" borderId="1" xfId="0" applyFont="1" applyBorder="1"/>
    <xf numFmtId="0" fontId="15" fillId="4" borderId="8" xfId="0" applyFont="1" applyFill="1" applyBorder="1" applyAlignment="1">
      <alignment horizontal="left" vertical="center" wrapText="1"/>
    </xf>
    <xf numFmtId="0" fontId="15" fillId="4" borderId="9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4" fontId="2" fillId="0" borderId="1" xfId="0" applyNumberFormat="1" applyFont="1" applyBorder="1"/>
    <xf numFmtId="2" fontId="1" fillId="0" borderId="1" xfId="0" applyNumberFormat="1" applyFont="1" applyBorder="1"/>
    <xf numFmtId="4" fontId="7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2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4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right"/>
    </xf>
    <xf numFmtId="0" fontId="1" fillId="0" borderId="0" xfId="1" applyFont="1"/>
    <xf numFmtId="0" fontId="7" fillId="0" borderId="0" xfId="1" applyFont="1" applyAlignment="1">
      <alignment horizontal="center"/>
    </xf>
    <xf numFmtId="0" fontId="2" fillId="2" borderId="0" xfId="1" applyFont="1" applyFill="1" applyAlignment="1">
      <alignment horizontal="center"/>
    </xf>
    <xf numFmtId="0" fontId="9" fillId="0" borderId="0" xfId="0" applyFont="1" applyAlignment="1">
      <alignment horizontal="center"/>
    </xf>
    <xf numFmtId="0" fontId="8" fillId="4" borderId="2" xfId="0" applyFont="1" applyFill="1" applyBorder="1" applyAlignment="1">
      <alignment horizontal="center" wrapText="1"/>
    </xf>
    <xf numFmtId="0" fontId="8" fillId="4" borderId="9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wrapText="1"/>
    </xf>
    <xf numFmtId="2" fontId="1" fillId="0" borderId="0" xfId="1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7" fillId="4" borderId="7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49" fontId="7" fillId="4" borderId="2" xfId="0" applyNumberFormat="1" applyFont="1" applyFill="1" applyBorder="1" applyAlignment="1">
      <alignment horizontal="center"/>
    </xf>
    <xf numFmtId="49" fontId="7" fillId="4" borderId="9" xfId="0" applyNumberFormat="1" applyFont="1" applyFill="1" applyBorder="1" applyAlignment="1">
      <alignment horizontal="center"/>
    </xf>
    <xf numFmtId="49" fontId="7" fillId="4" borderId="3" xfId="0" applyNumberFormat="1" applyFont="1" applyFill="1" applyBorder="1" applyAlignment="1">
      <alignment horizontal="center"/>
    </xf>
    <xf numFmtId="0" fontId="15" fillId="4" borderId="2" xfId="0" applyFont="1" applyFill="1" applyBorder="1" applyAlignment="1">
      <alignment horizontal="left" vertical="center" wrapText="1"/>
    </xf>
    <xf numFmtId="0" fontId="15" fillId="4" borderId="9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center" wrapText="1"/>
    </xf>
    <xf numFmtId="0" fontId="4" fillId="4" borderId="11" xfId="0" applyFont="1" applyFill="1" applyBorder="1" applyAlignment="1">
      <alignment horizontal="center" wrapText="1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15" fillId="4" borderId="7" xfId="0" applyFont="1" applyFill="1" applyBorder="1" applyAlignment="1">
      <alignment horizontal="left" vertical="center" wrapText="1"/>
    </xf>
    <xf numFmtId="0" fontId="15" fillId="4" borderId="8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6" fillId="0" borderId="0" xfId="0" applyFont="1" applyAlignment="1">
      <alignment horizontal="center"/>
    </xf>
    <xf numFmtId="2" fontId="1" fillId="0" borderId="6" xfId="0" applyNumberFormat="1" applyFont="1" applyBorder="1" applyAlignment="1">
      <alignment horizontal="left" wrapText="1"/>
    </xf>
    <xf numFmtId="0" fontId="4" fillId="4" borderId="2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left"/>
    </xf>
    <xf numFmtId="0" fontId="7" fillId="4" borderId="0" xfId="0" applyFont="1" applyFill="1" applyAlignment="1">
      <alignment horizontal="left"/>
    </xf>
  </cellXfs>
  <cellStyles count="2">
    <cellStyle name="Normalno" xfId="0" builtinId="0"/>
    <cellStyle name="Normalno 2" xfId="1" xr:uid="{BF3873AA-FB49-4E51-B168-12436818FBEA}"/>
  </cellStyles>
  <dxfs count="0"/>
  <tableStyles count="0" defaultTableStyle="TableStyleMedium9" defaultPivotStyle="PivotStyleLight16"/>
  <colors>
    <mruColors>
      <color rgb="FFAFF1B7"/>
      <color rgb="FF5FE36F"/>
      <color rgb="FF27D93C"/>
      <color rgb="FF66FF99"/>
      <color rgb="FFFFDDF6"/>
      <color rgb="FFFFBDEE"/>
      <color rgb="FFFF89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904875</xdr:colOff>
      <xdr:row>0</xdr:row>
      <xdr:rowOff>57150</xdr:rowOff>
    </xdr:from>
    <xdr:to>
      <xdr:col>0</xdr:col>
      <xdr:colOff>1322510</xdr:colOff>
      <xdr:row>3</xdr:row>
      <xdr:rowOff>113714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8D601804-99FD-42C3-8A6E-99912C3A1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57150"/>
          <a:ext cx="417635" cy="542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6"/>
  <sheetViews>
    <sheetView tabSelected="1" showWhiteSpace="0" topLeftCell="A160" zoomScaleNormal="100" zoomScalePageLayoutView="110" workbookViewId="0">
      <selection activeCell="A15" sqref="A15"/>
    </sheetView>
  </sheetViews>
  <sheetFormatPr defaultColWidth="9.140625" defaultRowHeight="12.75" x14ac:dyDescent="0.2"/>
  <cols>
    <col min="1" max="1" width="58.7109375" style="2" customWidth="1"/>
    <col min="2" max="3" width="11.140625" style="2" customWidth="1"/>
    <col min="4" max="4" width="23.5703125" style="10" customWidth="1"/>
    <col min="5" max="5" width="20.42578125" style="2" customWidth="1"/>
    <col min="6" max="6" width="17.42578125" style="2" customWidth="1"/>
    <col min="7" max="7" width="16.5703125" style="2" customWidth="1"/>
    <col min="8" max="8" width="14.5703125" style="2" customWidth="1"/>
    <col min="9" max="16384" width="9.140625" style="2"/>
  </cols>
  <sheetData>
    <row r="1" spans="1:5" x14ac:dyDescent="0.2">
      <c r="D1" s="2"/>
    </row>
    <row r="2" spans="1:5" x14ac:dyDescent="0.2">
      <c r="D2" s="2"/>
    </row>
    <row r="3" spans="1:5" x14ac:dyDescent="0.2">
      <c r="D3" s="2"/>
    </row>
    <row r="4" spans="1:5" x14ac:dyDescent="0.2">
      <c r="D4" s="2"/>
    </row>
    <row r="5" spans="1:5" x14ac:dyDescent="0.2">
      <c r="A5" s="15" t="s">
        <v>6</v>
      </c>
      <c r="B5" s="4"/>
      <c r="C5" s="4"/>
      <c r="D5" s="20"/>
    </row>
    <row r="6" spans="1:5" x14ac:dyDescent="0.2">
      <c r="A6" s="15" t="s">
        <v>5</v>
      </c>
      <c r="B6" s="4"/>
      <c r="C6" s="4"/>
      <c r="D6" s="4"/>
    </row>
    <row r="7" spans="1:5" x14ac:dyDescent="0.2">
      <c r="A7" s="15" t="s">
        <v>7</v>
      </c>
      <c r="B7" s="4"/>
      <c r="C7" s="4"/>
      <c r="D7" s="2"/>
    </row>
    <row r="8" spans="1:5" x14ac:dyDescent="0.2">
      <c r="A8" s="15" t="s">
        <v>8</v>
      </c>
      <c r="D8" s="2"/>
    </row>
    <row r="9" spans="1:5" s="3" customFormat="1" x14ac:dyDescent="0.2">
      <c r="A9" s="19" t="s">
        <v>136</v>
      </c>
      <c r="B9" s="2"/>
      <c r="C9" s="2"/>
      <c r="D9" s="2"/>
    </row>
    <row r="10" spans="1:5" s="3" customFormat="1" x14ac:dyDescent="0.2">
      <c r="A10" s="19" t="s">
        <v>137</v>
      </c>
      <c r="B10" s="4"/>
      <c r="C10" s="4"/>
      <c r="D10" s="4"/>
    </row>
    <row r="11" spans="1:5" s="3" customFormat="1" x14ac:dyDescent="0.2">
      <c r="A11" s="19" t="s">
        <v>138</v>
      </c>
      <c r="B11" s="4"/>
      <c r="C11" s="4"/>
      <c r="D11" s="4"/>
    </row>
    <row r="12" spans="1:5" s="3" customFormat="1" x14ac:dyDescent="0.2">
      <c r="B12" s="4"/>
      <c r="C12" s="4"/>
      <c r="D12" s="4"/>
    </row>
    <row r="13" spans="1:5" s="1" customFormat="1" ht="15" x14ac:dyDescent="0.25">
      <c r="A13" s="5" t="s">
        <v>135</v>
      </c>
      <c r="B13" s="5"/>
      <c r="C13" s="5"/>
      <c r="D13" s="5"/>
    </row>
    <row r="14" spans="1:5" s="3" customFormat="1" ht="15" x14ac:dyDescent="0.25">
      <c r="A14" s="5" t="s">
        <v>139</v>
      </c>
      <c r="B14" s="5"/>
      <c r="C14" s="5"/>
      <c r="D14" s="5"/>
    </row>
    <row r="15" spans="1:5" s="3" customFormat="1" ht="15" x14ac:dyDescent="0.25">
      <c r="A15" s="14" t="s">
        <v>140</v>
      </c>
      <c r="B15" s="14"/>
      <c r="C15" s="14"/>
      <c r="D15" s="14"/>
    </row>
    <row r="16" spans="1:5" s="3" customFormat="1" ht="15.75" x14ac:dyDescent="0.25">
      <c r="A16" s="101" t="s">
        <v>94</v>
      </c>
      <c r="B16" s="101"/>
      <c r="C16" s="101"/>
      <c r="D16" s="101"/>
      <c r="E16" s="101"/>
    </row>
    <row r="17" spans="1:8" s="3" customFormat="1" ht="15.75" x14ac:dyDescent="0.25">
      <c r="A17" s="101" t="s">
        <v>95</v>
      </c>
      <c r="B17" s="101"/>
      <c r="C17" s="101"/>
      <c r="D17" s="101"/>
      <c r="E17" s="101"/>
    </row>
    <row r="18" spans="1:8" s="3" customFormat="1" ht="15.75" customHeight="1" x14ac:dyDescent="0.25">
      <c r="A18" s="101" t="s">
        <v>96</v>
      </c>
      <c r="B18" s="101"/>
      <c r="C18" s="101"/>
      <c r="D18" s="101"/>
      <c r="E18" s="101"/>
    </row>
    <row r="19" spans="1:8" s="3" customFormat="1" ht="15.75" customHeight="1" x14ac:dyDescent="0.25">
      <c r="A19" s="29"/>
      <c r="B19" s="29"/>
      <c r="C19" s="29"/>
      <c r="D19" s="29"/>
      <c r="E19" s="29"/>
    </row>
    <row r="20" spans="1:8" s="3" customFormat="1" ht="18.75" customHeight="1" x14ac:dyDescent="0.25">
      <c r="A20" s="68" t="s">
        <v>54</v>
      </c>
      <c r="B20" s="68"/>
      <c r="C20" s="68"/>
      <c r="D20" s="68"/>
      <c r="E20" s="68"/>
    </row>
    <row r="21" spans="1:8" s="5" customFormat="1" ht="33.75" customHeight="1" x14ac:dyDescent="0.25">
      <c r="A21" s="102" t="s">
        <v>97</v>
      </c>
      <c r="B21" s="102"/>
      <c r="C21" s="102"/>
      <c r="D21" s="102"/>
      <c r="E21" s="102"/>
      <c r="F21" s="102"/>
      <c r="G21" s="102"/>
    </row>
    <row r="22" spans="1:8" s="3" customFormat="1" ht="37.5" customHeight="1" x14ac:dyDescent="0.2">
      <c r="A22" s="103" t="s">
        <v>1</v>
      </c>
      <c r="B22" s="104"/>
      <c r="C22" s="105"/>
      <c r="D22" s="30" t="s">
        <v>85</v>
      </c>
      <c r="E22" s="31" t="s">
        <v>88</v>
      </c>
      <c r="F22" s="31" t="s">
        <v>89</v>
      </c>
      <c r="G22" s="31" t="s">
        <v>90</v>
      </c>
      <c r="H22" s="31" t="s">
        <v>98</v>
      </c>
    </row>
    <row r="23" spans="1:8" s="3" customFormat="1" ht="15" x14ac:dyDescent="0.25">
      <c r="A23" s="69" t="s">
        <v>34</v>
      </c>
      <c r="B23" s="70"/>
      <c r="C23" s="71"/>
      <c r="D23" s="22">
        <f>D51+D73+D93+D119+D133+D148</f>
        <v>457100</v>
      </c>
      <c r="E23" s="22">
        <f>E51+E73+E93+E119+E133+E148+E167</f>
        <v>261690</v>
      </c>
      <c r="F23" s="22">
        <v>465790</v>
      </c>
      <c r="G23" s="22">
        <f>G51+G73+G93+G119+G133+G148+G167</f>
        <v>333570</v>
      </c>
      <c r="H23" s="47">
        <f>H51+H73+H93+H119+H133+H148+H167</f>
        <v>278194.90000000002</v>
      </c>
    </row>
    <row r="24" spans="1:8" s="5" customFormat="1" ht="15" x14ac:dyDescent="0.25">
      <c r="A24" s="69" t="s">
        <v>35</v>
      </c>
      <c r="B24" s="70"/>
      <c r="C24" s="71"/>
      <c r="D24" s="22">
        <f>D150</f>
        <v>1000</v>
      </c>
      <c r="E24" s="22">
        <f>E150</f>
        <v>1000</v>
      </c>
      <c r="F24" s="22">
        <f>F52+F134+F150</f>
        <v>28400</v>
      </c>
      <c r="G24" s="22">
        <f>G52+G134+G150</f>
        <v>6100</v>
      </c>
      <c r="H24" s="22">
        <f>H52+H134+H150</f>
        <v>6100</v>
      </c>
    </row>
    <row r="25" spans="1:8" s="5" customFormat="1" ht="15" x14ac:dyDescent="0.25">
      <c r="A25" s="69" t="s">
        <v>36</v>
      </c>
      <c r="B25" s="70"/>
      <c r="C25" s="71"/>
      <c r="D25" s="22">
        <f>D53+D74+D94+D120+D135+D149</f>
        <v>155400</v>
      </c>
      <c r="E25" s="22">
        <f>E53+E74+E94+E120+E135+E149</f>
        <v>188730</v>
      </c>
      <c r="F25" s="22">
        <f>F53+F74+F94+F120+F135+F149</f>
        <v>216030</v>
      </c>
      <c r="G25" s="22">
        <f>G53+G74+G94+G120+G135+G149</f>
        <v>249110</v>
      </c>
      <c r="H25" s="22">
        <f>H53+H74+H94+H120+H135+H149</f>
        <v>208809.62</v>
      </c>
    </row>
    <row r="26" spans="1:8" s="5" customFormat="1" ht="15" x14ac:dyDescent="0.25">
      <c r="A26" s="69" t="s">
        <v>93</v>
      </c>
      <c r="B26" s="70"/>
      <c r="C26" s="71"/>
      <c r="D26" s="22">
        <v>0</v>
      </c>
      <c r="E26" s="22">
        <v>0</v>
      </c>
      <c r="F26" s="22">
        <v>0</v>
      </c>
      <c r="G26" s="22">
        <f>G75</f>
        <v>8770</v>
      </c>
      <c r="H26" s="48">
        <f>H75</f>
        <v>0</v>
      </c>
    </row>
    <row r="27" spans="1:8" s="5" customFormat="1" ht="15" x14ac:dyDescent="0.25">
      <c r="A27" s="69" t="s">
        <v>79</v>
      </c>
      <c r="B27" s="70"/>
      <c r="C27" s="71"/>
      <c r="D27" s="22">
        <v>0</v>
      </c>
      <c r="E27" s="22">
        <f>E76+E136</f>
        <v>72000</v>
      </c>
      <c r="F27" s="22">
        <f>F76+F136</f>
        <v>78100</v>
      </c>
      <c r="G27" s="22">
        <f>G76+G136</f>
        <v>21400</v>
      </c>
      <c r="H27" s="22">
        <f>H76+H136</f>
        <v>14112.01</v>
      </c>
    </row>
    <row r="28" spans="1:8" s="5" customFormat="1" ht="15" x14ac:dyDescent="0.25">
      <c r="A28" s="69" t="s">
        <v>80</v>
      </c>
      <c r="B28" s="70"/>
      <c r="C28" s="71"/>
      <c r="D28" s="22">
        <v>0</v>
      </c>
      <c r="E28" s="22">
        <f>E77+E95+E137+E158</f>
        <v>274000</v>
      </c>
      <c r="F28" s="22">
        <f>F77+F95+F137+F158</f>
        <v>335000</v>
      </c>
      <c r="G28" s="22">
        <f>G77+G95+G137+G158</f>
        <v>303000</v>
      </c>
      <c r="H28" s="22">
        <f>H77+H95+H137+H158</f>
        <v>221356.25</v>
      </c>
    </row>
    <row r="29" spans="1:8" s="5" customFormat="1" ht="15" x14ac:dyDescent="0.25">
      <c r="A29" s="84" t="s">
        <v>4</v>
      </c>
      <c r="B29" s="85"/>
      <c r="C29" s="86"/>
      <c r="D29" s="32">
        <f>SUM(D23:D27)</f>
        <v>613500</v>
      </c>
      <c r="E29" s="32">
        <f>SUM(E23:E28)</f>
        <v>797420</v>
      </c>
      <c r="F29" s="32">
        <f>F23+F24+F25+F27+F28</f>
        <v>1123320</v>
      </c>
      <c r="G29" s="32">
        <f>G23+G24+G25+G26+G27+G28</f>
        <v>921950</v>
      </c>
      <c r="H29" s="32">
        <f>H23+H24+H25+H26+H27+H28</f>
        <v>728572.78</v>
      </c>
    </row>
    <row r="30" spans="1:8" ht="15" x14ac:dyDescent="0.25">
      <c r="A30" s="12"/>
      <c r="B30" s="12"/>
      <c r="C30" s="12"/>
      <c r="D30" s="21"/>
    </row>
    <row r="31" spans="1:8" s="3" customFormat="1" ht="25.5" x14ac:dyDescent="0.2">
      <c r="A31" s="106"/>
      <c r="B31" s="107"/>
      <c r="C31" s="108"/>
      <c r="D31" s="30" t="s">
        <v>85</v>
      </c>
      <c r="E31" s="31" t="s">
        <v>88</v>
      </c>
      <c r="F31" s="31" t="s">
        <v>89</v>
      </c>
      <c r="G31" s="31" t="s">
        <v>90</v>
      </c>
      <c r="H31" s="31" t="s">
        <v>98</v>
      </c>
    </row>
    <row r="32" spans="1:8" s="3" customFormat="1" ht="15.75" x14ac:dyDescent="0.25">
      <c r="A32" s="87" t="s">
        <v>100</v>
      </c>
      <c r="B32" s="88"/>
      <c r="C32" s="45"/>
      <c r="D32" s="22">
        <v>4500</v>
      </c>
      <c r="E32" s="22">
        <v>23700</v>
      </c>
      <c r="F32" s="22">
        <v>23700</v>
      </c>
      <c r="G32" s="48">
        <v>0</v>
      </c>
      <c r="H32" s="48">
        <v>0</v>
      </c>
    </row>
    <row r="33" spans="1:8" s="3" customFormat="1" ht="15.75" x14ac:dyDescent="0.25">
      <c r="A33" s="95" t="s">
        <v>101</v>
      </c>
      <c r="B33" s="96"/>
      <c r="C33" s="44"/>
      <c r="D33" s="22">
        <v>253500</v>
      </c>
      <c r="E33" s="22">
        <v>342500</v>
      </c>
      <c r="F33" s="22">
        <v>619800</v>
      </c>
      <c r="G33" s="22">
        <v>555150</v>
      </c>
      <c r="H33" s="22">
        <v>422038.72</v>
      </c>
    </row>
    <row r="34" spans="1:8" s="3" customFormat="1" ht="15.75" x14ac:dyDescent="0.25">
      <c r="A34" s="95" t="s">
        <v>102</v>
      </c>
      <c r="B34" s="96"/>
      <c r="C34" s="44"/>
      <c r="D34" s="22">
        <v>142200</v>
      </c>
      <c r="E34" s="22">
        <v>162200</v>
      </c>
      <c r="F34" s="22">
        <v>179200</v>
      </c>
      <c r="G34" s="22">
        <v>154600</v>
      </c>
      <c r="H34" s="22">
        <v>122259.07</v>
      </c>
    </row>
    <row r="35" spans="1:8" s="3" customFormat="1" ht="15.75" x14ac:dyDescent="0.25">
      <c r="A35" s="95" t="s">
        <v>104</v>
      </c>
      <c r="B35" s="96"/>
      <c r="C35" s="44"/>
      <c r="D35" s="22">
        <v>62200</v>
      </c>
      <c r="E35" s="22">
        <v>84920</v>
      </c>
      <c r="F35" s="22">
        <v>88420</v>
      </c>
      <c r="G35" s="22">
        <v>52800</v>
      </c>
      <c r="H35" s="22">
        <v>47671.73</v>
      </c>
    </row>
    <row r="36" spans="1:8" s="3" customFormat="1" ht="15.75" x14ac:dyDescent="0.25">
      <c r="A36" s="95" t="s">
        <v>103</v>
      </c>
      <c r="B36" s="96"/>
      <c r="C36" s="44"/>
      <c r="D36" s="22">
        <v>99000</v>
      </c>
      <c r="E36" s="22">
        <v>107000</v>
      </c>
      <c r="F36" s="22">
        <v>132800</v>
      </c>
      <c r="G36" s="22">
        <v>116800</v>
      </c>
      <c r="H36" s="22">
        <v>99055.27</v>
      </c>
    </row>
    <row r="37" spans="1:8" s="3" customFormat="1" ht="15.75" x14ac:dyDescent="0.25">
      <c r="A37" s="95" t="s">
        <v>105</v>
      </c>
      <c r="B37" s="96"/>
      <c r="C37" s="44"/>
      <c r="D37" s="22">
        <v>52100</v>
      </c>
      <c r="E37" s="22">
        <v>51100</v>
      </c>
      <c r="F37" s="22">
        <v>53400</v>
      </c>
      <c r="G37" s="22">
        <v>34600</v>
      </c>
      <c r="H37" s="22">
        <v>30157.09</v>
      </c>
    </row>
    <row r="38" spans="1:8" s="3" customFormat="1" ht="15.75" x14ac:dyDescent="0.25">
      <c r="A38" s="95" t="s">
        <v>106</v>
      </c>
      <c r="B38" s="96"/>
      <c r="C38" s="44"/>
      <c r="D38" s="48">
        <v>0</v>
      </c>
      <c r="E38" s="22">
        <v>13000</v>
      </c>
      <c r="F38" s="22">
        <v>13000</v>
      </c>
      <c r="G38" s="22">
        <v>8000</v>
      </c>
      <c r="H38" s="22">
        <v>7390.9</v>
      </c>
    </row>
    <row r="39" spans="1:8" s="3" customFormat="1" ht="15.75" x14ac:dyDescent="0.25">
      <c r="A39" s="87" t="s">
        <v>107</v>
      </c>
      <c r="B39" s="88"/>
      <c r="C39" s="89"/>
      <c r="D39" s="48">
        <v>0</v>
      </c>
      <c r="E39" s="22">
        <v>13000</v>
      </c>
      <c r="F39" s="22">
        <v>13000</v>
      </c>
      <c r="G39" s="48">
        <v>0</v>
      </c>
      <c r="H39" s="43">
        <v>0</v>
      </c>
    </row>
    <row r="40" spans="1:8" s="3" customFormat="1" ht="15.75" x14ac:dyDescent="0.2">
      <c r="A40" s="97" t="s">
        <v>108</v>
      </c>
      <c r="B40" s="98"/>
      <c r="C40" s="46"/>
      <c r="D40" s="49">
        <f>D32+D33+D34+D35+D36+D37+D38+D39</f>
        <v>613500</v>
      </c>
      <c r="E40" s="49">
        <f>E32+E33+E34+E35+E36+E37+E38+E39</f>
        <v>797420</v>
      </c>
      <c r="F40" s="49">
        <f>F32+F33+F34+F35+F36+F37+F38+F39</f>
        <v>1123320</v>
      </c>
      <c r="G40" s="49">
        <f>G32+G33+G34+G35+G36+G37+G38+G39</f>
        <v>921950</v>
      </c>
      <c r="H40" s="49">
        <f>H32+H33+H34+H35+H36+H37+H38+H39</f>
        <v>728572.78</v>
      </c>
    </row>
    <row r="41" spans="1:8" s="3" customFormat="1" ht="15" x14ac:dyDescent="0.25">
      <c r="A41" s="6"/>
      <c r="B41" s="11"/>
      <c r="C41" s="11"/>
      <c r="D41" s="8"/>
    </row>
    <row r="42" spans="1:8" s="3" customFormat="1" ht="15" x14ac:dyDescent="0.25">
      <c r="A42" s="68" t="s">
        <v>55</v>
      </c>
      <c r="B42" s="68"/>
      <c r="C42" s="68"/>
      <c r="D42" s="68"/>
      <c r="E42" s="68"/>
    </row>
    <row r="43" spans="1:8" s="3" customFormat="1" ht="15" x14ac:dyDescent="0.25">
      <c r="A43" s="6" t="s">
        <v>99</v>
      </c>
      <c r="B43" s="11"/>
      <c r="C43" s="11"/>
      <c r="D43" s="8"/>
    </row>
    <row r="44" spans="1:8" ht="19.5" customHeight="1" x14ac:dyDescent="0.2">
      <c r="A44" s="99" t="s">
        <v>56</v>
      </c>
      <c r="B44" s="100"/>
      <c r="C44" s="100"/>
      <c r="D44" s="100"/>
      <c r="E44" s="100"/>
      <c r="F44" s="39"/>
      <c r="G44" s="39"/>
      <c r="H44" s="39"/>
    </row>
    <row r="45" spans="1:8" ht="44.45" customHeight="1" x14ac:dyDescent="0.2">
      <c r="A45" s="92"/>
      <c r="B45" s="92" t="s">
        <v>109</v>
      </c>
      <c r="C45" s="90" t="s">
        <v>110</v>
      </c>
      <c r="D45" s="33" t="s">
        <v>86</v>
      </c>
      <c r="E45" s="31" t="s">
        <v>88</v>
      </c>
      <c r="F45" s="31" t="s">
        <v>89</v>
      </c>
      <c r="G45" s="31" t="s">
        <v>90</v>
      </c>
      <c r="H45" s="31" t="s">
        <v>98</v>
      </c>
    </row>
    <row r="46" spans="1:8" ht="18.600000000000001" customHeight="1" x14ac:dyDescent="0.25">
      <c r="A46" s="93"/>
      <c r="B46" s="93"/>
      <c r="C46" s="91"/>
      <c r="D46" s="34" t="s">
        <v>2</v>
      </c>
      <c r="E46" s="34" t="s">
        <v>2</v>
      </c>
      <c r="F46" s="34" t="s">
        <v>2</v>
      </c>
      <c r="G46" s="34" t="s">
        <v>2</v>
      </c>
      <c r="H46" s="34" t="s">
        <v>2</v>
      </c>
    </row>
    <row r="47" spans="1:8" ht="15" x14ac:dyDescent="0.25">
      <c r="A47" s="50" t="s">
        <v>49</v>
      </c>
      <c r="B47" s="50" t="s">
        <v>119</v>
      </c>
      <c r="C47" s="50">
        <v>0</v>
      </c>
      <c r="D47" s="13">
        <v>0</v>
      </c>
      <c r="E47" s="13">
        <v>20000</v>
      </c>
      <c r="F47" s="13">
        <v>20000</v>
      </c>
      <c r="G47" s="13">
        <v>0</v>
      </c>
      <c r="H47" s="13">
        <v>0</v>
      </c>
    </row>
    <row r="48" spans="1:8" ht="15" x14ac:dyDescent="0.25">
      <c r="A48" s="51" t="s">
        <v>58</v>
      </c>
      <c r="B48" s="50">
        <v>1</v>
      </c>
      <c r="C48" s="50">
        <v>0</v>
      </c>
      <c r="D48" s="13">
        <v>4500</v>
      </c>
      <c r="E48" s="13">
        <v>3700</v>
      </c>
      <c r="F48" s="13">
        <v>3700</v>
      </c>
      <c r="G48" s="13">
        <v>0</v>
      </c>
      <c r="H48" s="13">
        <v>0</v>
      </c>
    </row>
    <row r="49" spans="1:8" s="1" customFormat="1" ht="15" x14ac:dyDescent="0.25">
      <c r="A49" s="94" t="s">
        <v>0</v>
      </c>
      <c r="B49" s="94"/>
      <c r="C49" s="42"/>
      <c r="D49" s="35">
        <f>SUM(D47:D48)</f>
        <v>4500</v>
      </c>
      <c r="E49" s="35">
        <f>SUM(E47:E48)</f>
        <v>23700</v>
      </c>
      <c r="F49" s="35">
        <f>F47+F48</f>
        <v>23700</v>
      </c>
      <c r="G49" s="35">
        <v>0</v>
      </c>
      <c r="H49" s="35">
        <v>0</v>
      </c>
    </row>
    <row r="50" spans="1:8" s="1" customFormat="1" ht="15" x14ac:dyDescent="0.25">
      <c r="A50" s="6" t="s">
        <v>57</v>
      </c>
      <c r="B50" s="6"/>
      <c r="C50" s="6"/>
      <c r="D50" s="7"/>
    </row>
    <row r="51" spans="1:8" s="16" customFormat="1" x14ac:dyDescent="0.2">
      <c r="A51" s="24" t="s">
        <v>9</v>
      </c>
      <c r="B51" s="25"/>
      <c r="C51" s="25"/>
      <c r="D51" s="36">
        <v>4500</v>
      </c>
      <c r="E51" s="37">
        <v>3700</v>
      </c>
      <c r="F51" s="37">
        <v>3700</v>
      </c>
      <c r="G51" s="37">
        <v>0</v>
      </c>
      <c r="H51" s="37">
        <v>0</v>
      </c>
    </row>
    <row r="52" spans="1:8" s="16" customFormat="1" x14ac:dyDescent="0.2">
      <c r="A52" s="24" t="s">
        <v>81</v>
      </c>
      <c r="B52" s="38"/>
      <c r="C52" s="38"/>
      <c r="D52" s="23">
        <v>0</v>
      </c>
      <c r="E52" s="37">
        <v>0</v>
      </c>
      <c r="F52" s="37">
        <v>20000</v>
      </c>
      <c r="G52" s="37">
        <v>0</v>
      </c>
      <c r="H52" s="37">
        <v>0</v>
      </c>
    </row>
    <row r="53" spans="1:8" s="16" customFormat="1" x14ac:dyDescent="0.2">
      <c r="A53" s="24" t="s">
        <v>11</v>
      </c>
      <c r="B53" s="38"/>
      <c r="C53" s="38"/>
      <c r="D53" s="23">
        <v>0</v>
      </c>
      <c r="E53" s="37">
        <v>20000</v>
      </c>
      <c r="F53" s="37">
        <v>0</v>
      </c>
      <c r="G53" s="37">
        <v>0</v>
      </c>
      <c r="H53" s="37">
        <v>0</v>
      </c>
    </row>
    <row r="54" spans="1:8" s="16" customFormat="1" ht="14.25" customHeight="1" x14ac:dyDescent="0.2">
      <c r="A54" s="3"/>
      <c r="B54" s="17"/>
      <c r="C54" s="17"/>
      <c r="D54" s="18"/>
    </row>
    <row r="55" spans="1:8" s="16" customFormat="1" ht="14.25" customHeight="1" x14ac:dyDescent="0.2">
      <c r="A55" s="99" t="s">
        <v>37</v>
      </c>
      <c r="B55" s="100"/>
      <c r="C55" s="100"/>
      <c r="D55" s="100"/>
      <c r="E55" s="100"/>
      <c r="F55" s="40"/>
      <c r="G55" s="40"/>
      <c r="H55" s="40"/>
    </row>
    <row r="56" spans="1:8" s="16" customFormat="1" ht="42" customHeight="1" x14ac:dyDescent="0.2">
      <c r="A56" s="92"/>
      <c r="B56" s="92" t="s">
        <v>109</v>
      </c>
      <c r="C56" s="90" t="s">
        <v>110</v>
      </c>
      <c r="D56" s="33" t="s">
        <v>87</v>
      </c>
      <c r="E56" s="31" t="s">
        <v>88</v>
      </c>
      <c r="F56" s="31" t="s">
        <v>89</v>
      </c>
      <c r="G56" s="31" t="s">
        <v>90</v>
      </c>
      <c r="H56" s="31" t="s">
        <v>98</v>
      </c>
    </row>
    <row r="57" spans="1:8" s="16" customFormat="1" ht="24.6" customHeight="1" x14ac:dyDescent="0.25">
      <c r="A57" s="93"/>
      <c r="B57" s="93"/>
      <c r="C57" s="91"/>
      <c r="D57" s="34" t="s">
        <v>2</v>
      </c>
      <c r="E57" s="34" t="s">
        <v>2</v>
      </c>
      <c r="F57" s="34" t="s">
        <v>2</v>
      </c>
      <c r="G57" s="34" t="s">
        <v>2</v>
      </c>
      <c r="H57" s="34" t="s">
        <v>2</v>
      </c>
    </row>
    <row r="58" spans="1:8" s="16" customFormat="1" ht="14.25" customHeight="1" x14ac:dyDescent="0.25">
      <c r="A58" s="50" t="s">
        <v>38</v>
      </c>
      <c r="B58" s="50" t="s">
        <v>122</v>
      </c>
      <c r="C58" s="52" t="s">
        <v>121</v>
      </c>
      <c r="D58" s="13">
        <v>60000</v>
      </c>
      <c r="E58" s="13">
        <v>120000</v>
      </c>
      <c r="F58" s="13">
        <v>275300</v>
      </c>
      <c r="G58" s="13">
        <v>275300</v>
      </c>
      <c r="H58" s="13">
        <v>221245.32</v>
      </c>
    </row>
    <row r="59" spans="1:8" s="16" customFormat="1" ht="14.25" customHeight="1" x14ac:dyDescent="0.25">
      <c r="A59" s="50" t="s">
        <v>82</v>
      </c>
      <c r="B59" s="50" t="s">
        <v>124</v>
      </c>
      <c r="C59" s="52" t="s">
        <v>123</v>
      </c>
      <c r="D59" s="13">
        <v>7000</v>
      </c>
      <c r="E59" s="13">
        <v>7000</v>
      </c>
      <c r="F59" s="13">
        <v>35000</v>
      </c>
      <c r="G59" s="13">
        <v>35000</v>
      </c>
      <c r="H59" s="13">
        <v>28370.34</v>
      </c>
    </row>
    <row r="60" spans="1:8" s="16" customFormat="1" ht="14.25" customHeight="1" x14ac:dyDescent="0.25">
      <c r="A60" s="50" t="s">
        <v>39</v>
      </c>
      <c r="B60" s="50" t="s">
        <v>116</v>
      </c>
      <c r="C60" s="53">
        <v>0</v>
      </c>
      <c r="D60" s="13">
        <v>2000</v>
      </c>
      <c r="E60" s="13">
        <v>2000</v>
      </c>
      <c r="F60" s="13">
        <v>2000</v>
      </c>
      <c r="G60" s="13">
        <v>2000</v>
      </c>
      <c r="H60" s="54">
        <v>0</v>
      </c>
    </row>
    <row r="61" spans="1:8" s="16" customFormat="1" ht="14.25" customHeight="1" x14ac:dyDescent="0.25">
      <c r="A61" s="50" t="s">
        <v>40</v>
      </c>
      <c r="B61" s="50" t="s">
        <v>114</v>
      </c>
      <c r="C61" s="53">
        <v>0</v>
      </c>
      <c r="D61" s="13">
        <v>1500</v>
      </c>
      <c r="E61" s="13">
        <v>1500</v>
      </c>
      <c r="F61" s="13">
        <v>1500</v>
      </c>
      <c r="G61" s="13">
        <v>1500</v>
      </c>
      <c r="H61" s="54">
        <v>0</v>
      </c>
    </row>
    <row r="62" spans="1:8" s="16" customFormat="1" ht="14.25" customHeight="1" x14ac:dyDescent="0.25">
      <c r="A62" s="50" t="s">
        <v>41</v>
      </c>
      <c r="B62" s="50" t="s">
        <v>120</v>
      </c>
      <c r="C62" s="53">
        <v>0</v>
      </c>
      <c r="D62" s="13">
        <v>13500</v>
      </c>
      <c r="E62" s="13">
        <v>13500</v>
      </c>
      <c r="F62" s="13">
        <v>13500</v>
      </c>
      <c r="G62" s="13">
        <v>13500</v>
      </c>
      <c r="H62" s="54">
        <v>0</v>
      </c>
    </row>
    <row r="63" spans="1:8" s="16" customFormat="1" ht="14.25" customHeight="1" x14ac:dyDescent="0.25">
      <c r="A63" s="50" t="s">
        <v>42</v>
      </c>
      <c r="B63" s="50" t="s">
        <v>129</v>
      </c>
      <c r="C63" s="53" t="s">
        <v>127</v>
      </c>
      <c r="D63" s="13">
        <v>68000</v>
      </c>
      <c r="E63" s="13">
        <v>90000</v>
      </c>
      <c r="F63" s="13">
        <v>90000</v>
      </c>
      <c r="G63" s="13">
        <v>90000</v>
      </c>
      <c r="H63" s="13">
        <v>65657.55</v>
      </c>
    </row>
    <row r="64" spans="1:8" s="16" customFormat="1" ht="14.25" customHeight="1" x14ac:dyDescent="0.25">
      <c r="A64" s="50" t="s">
        <v>43</v>
      </c>
      <c r="B64" s="50" t="s">
        <v>130</v>
      </c>
      <c r="C64" s="53" t="s">
        <v>118</v>
      </c>
      <c r="D64" s="13">
        <v>7000</v>
      </c>
      <c r="E64" s="13">
        <v>10000</v>
      </c>
      <c r="F64" s="13">
        <v>25000</v>
      </c>
      <c r="G64" s="13">
        <v>25000</v>
      </c>
      <c r="H64" s="13">
        <v>15178.94</v>
      </c>
    </row>
    <row r="65" spans="1:10" s="16" customFormat="1" ht="14.25" customHeight="1" x14ac:dyDescent="0.25">
      <c r="A65" s="50" t="s">
        <v>44</v>
      </c>
      <c r="B65" s="50" t="s">
        <v>130</v>
      </c>
      <c r="C65" s="53" t="s">
        <v>117</v>
      </c>
      <c r="D65" s="13">
        <v>8000</v>
      </c>
      <c r="E65" s="13">
        <v>12000</v>
      </c>
      <c r="F65" s="13">
        <v>20000</v>
      </c>
      <c r="G65" s="13">
        <v>20000</v>
      </c>
      <c r="H65" s="13">
        <v>11647.3</v>
      </c>
    </row>
    <row r="66" spans="1:10" s="16" customFormat="1" ht="14.25" customHeight="1" x14ac:dyDescent="0.25">
      <c r="A66" s="50" t="s">
        <v>45</v>
      </c>
      <c r="B66" s="50" t="s">
        <v>128</v>
      </c>
      <c r="C66" s="53" t="s">
        <v>126</v>
      </c>
      <c r="D66" s="13">
        <v>19000</v>
      </c>
      <c r="E66" s="13">
        <v>19000</v>
      </c>
      <c r="F66" s="13">
        <v>90000</v>
      </c>
      <c r="G66" s="13">
        <v>90000</v>
      </c>
      <c r="H66" s="13">
        <v>79015.520000000004</v>
      </c>
    </row>
    <row r="67" spans="1:10" s="16" customFormat="1" ht="14.25" customHeight="1" x14ac:dyDescent="0.25">
      <c r="A67" s="50" t="s">
        <v>46</v>
      </c>
      <c r="B67" s="50" t="s">
        <v>111</v>
      </c>
      <c r="C67" s="53">
        <v>0</v>
      </c>
      <c r="D67" s="13">
        <v>20000</v>
      </c>
      <c r="E67" s="13">
        <v>20000</v>
      </c>
      <c r="F67" s="13">
        <v>20000</v>
      </c>
      <c r="G67" s="13">
        <v>0</v>
      </c>
      <c r="H67" s="54">
        <v>0</v>
      </c>
    </row>
    <row r="68" spans="1:10" s="16" customFormat="1" ht="14.25" customHeight="1" x14ac:dyDescent="0.25">
      <c r="A68" s="50" t="s">
        <v>59</v>
      </c>
      <c r="B68" s="50" t="s">
        <v>115</v>
      </c>
      <c r="C68" s="53">
        <v>0</v>
      </c>
      <c r="D68" s="13">
        <v>20000</v>
      </c>
      <c r="E68" s="13">
        <v>20000</v>
      </c>
      <c r="F68" s="13">
        <v>20000</v>
      </c>
      <c r="G68" s="13">
        <v>0</v>
      </c>
      <c r="H68" s="54">
        <v>0</v>
      </c>
    </row>
    <row r="69" spans="1:10" s="16" customFormat="1" ht="14.25" customHeight="1" x14ac:dyDescent="0.25">
      <c r="A69" s="50" t="s">
        <v>47</v>
      </c>
      <c r="B69" s="50" t="s">
        <v>113</v>
      </c>
      <c r="C69" s="53" t="s">
        <v>125</v>
      </c>
      <c r="D69" s="13">
        <v>2500</v>
      </c>
      <c r="E69" s="13">
        <v>2500</v>
      </c>
      <c r="F69" s="13">
        <v>2500</v>
      </c>
      <c r="G69" s="13">
        <v>2850</v>
      </c>
      <c r="H69" s="55">
        <v>923.75</v>
      </c>
    </row>
    <row r="70" spans="1:10" s="16" customFormat="1" ht="14.25" customHeight="1" x14ac:dyDescent="0.25">
      <c r="A70" s="50" t="s">
        <v>48</v>
      </c>
      <c r="B70" s="50" t="s">
        <v>112</v>
      </c>
      <c r="C70" s="53">
        <v>0</v>
      </c>
      <c r="D70" s="13">
        <v>25000</v>
      </c>
      <c r="E70" s="13">
        <v>25000</v>
      </c>
      <c r="F70" s="13">
        <v>25000</v>
      </c>
      <c r="G70" s="13">
        <v>0</v>
      </c>
      <c r="H70" s="54">
        <v>0</v>
      </c>
    </row>
    <row r="71" spans="1:10" s="16" customFormat="1" ht="14.25" customHeight="1" x14ac:dyDescent="0.2">
      <c r="A71" s="94" t="s">
        <v>0</v>
      </c>
      <c r="B71" s="94"/>
      <c r="C71" s="42"/>
      <c r="D71" s="35">
        <f>SUM(D58:D70)</f>
        <v>253500</v>
      </c>
      <c r="E71" s="35">
        <f>SUM(E58:E70)</f>
        <v>342500</v>
      </c>
      <c r="F71" s="35">
        <f>F58+F59+F60+F61+F62+F63+F64+F65+F66+F67+F68+F69+F70</f>
        <v>619800</v>
      </c>
      <c r="G71" s="35">
        <f>G58+G59+G60+G61+G62+G63+G64+G65+G66+G67+G68+G69+G70</f>
        <v>555150</v>
      </c>
      <c r="H71" s="35">
        <f>H58+H59+H60+H61+H62+H63+H64+H65+H66+H67+H68+H69+H70</f>
        <v>422038.72000000003</v>
      </c>
    </row>
    <row r="72" spans="1:10" s="16" customFormat="1" ht="14.25" customHeight="1" x14ac:dyDescent="0.25">
      <c r="A72" s="6" t="s">
        <v>57</v>
      </c>
      <c r="B72" s="6"/>
      <c r="C72" s="6"/>
      <c r="D72" s="7"/>
      <c r="E72" s="1"/>
    </row>
    <row r="73" spans="1:10" s="16" customFormat="1" ht="14.25" customHeight="1" x14ac:dyDescent="0.2">
      <c r="A73" s="24" t="s">
        <v>9</v>
      </c>
      <c r="B73" s="25"/>
      <c r="C73" s="25"/>
      <c r="D73" s="26">
        <v>219500</v>
      </c>
      <c r="E73" s="37">
        <v>82500</v>
      </c>
      <c r="F73" s="37">
        <v>245000</v>
      </c>
      <c r="G73" s="37">
        <v>139970</v>
      </c>
      <c r="H73" s="37">
        <v>101669.09</v>
      </c>
      <c r="J73" s="56"/>
    </row>
    <row r="74" spans="1:10" s="16" customFormat="1" ht="14.25" customHeight="1" x14ac:dyDescent="0.2">
      <c r="A74" s="24" t="s">
        <v>11</v>
      </c>
      <c r="B74" s="17"/>
      <c r="C74" s="17"/>
      <c r="D74" s="18">
        <v>34000</v>
      </c>
      <c r="E74" s="37">
        <v>34000</v>
      </c>
      <c r="F74" s="37">
        <v>82800</v>
      </c>
      <c r="G74" s="37">
        <v>159410</v>
      </c>
      <c r="H74" s="37">
        <v>139094.47</v>
      </c>
    </row>
    <row r="75" spans="1:10" s="16" customFormat="1" ht="14.25" customHeight="1" x14ac:dyDescent="0.2">
      <c r="A75" s="24" t="s">
        <v>91</v>
      </c>
      <c r="B75" s="17"/>
      <c r="C75" s="17"/>
      <c r="D75" s="18">
        <v>0</v>
      </c>
      <c r="E75" s="37">
        <v>0</v>
      </c>
      <c r="F75" s="37">
        <v>0</v>
      </c>
      <c r="G75" s="37">
        <v>8770</v>
      </c>
      <c r="H75" s="57">
        <v>0</v>
      </c>
    </row>
    <row r="76" spans="1:10" s="16" customFormat="1" ht="14.25" customHeight="1" x14ac:dyDescent="0.2">
      <c r="A76" s="24" t="s">
        <v>60</v>
      </c>
      <c r="B76" s="17"/>
      <c r="C76" s="17"/>
      <c r="D76" s="18">
        <v>0</v>
      </c>
      <c r="E76" s="37">
        <v>25000</v>
      </c>
      <c r="F76" s="37">
        <v>25000</v>
      </c>
      <c r="G76" s="37">
        <v>0</v>
      </c>
      <c r="H76" s="57">
        <v>0</v>
      </c>
    </row>
    <row r="77" spans="1:10" s="16" customFormat="1" ht="14.25" customHeight="1" x14ac:dyDescent="0.2">
      <c r="A77" s="24" t="s">
        <v>61</v>
      </c>
      <c r="B77" s="17"/>
      <c r="C77" s="17"/>
      <c r="D77" s="18">
        <v>0</v>
      </c>
      <c r="E77" s="37">
        <v>201000</v>
      </c>
      <c r="F77" s="37">
        <v>267000</v>
      </c>
      <c r="G77" s="37">
        <v>247000</v>
      </c>
      <c r="H77" s="37">
        <v>181275.16</v>
      </c>
    </row>
    <row r="78" spans="1:10" s="16" customFormat="1" ht="14.25" customHeight="1" x14ac:dyDescent="0.2">
      <c r="A78" s="3"/>
      <c r="B78" s="17"/>
      <c r="C78" s="17"/>
      <c r="D78" s="18"/>
    </row>
    <row r="79" spans="1:10" s="16" customFormat="1" ht="14.25" x14ac:dyDescent="0.2">
      <c r="A79" s="109" t="s">
        <v>50</v>
      </c>
      <c r="B79" s="110"/>
      <c r="C79" s="110"/>
      <c r="D79" s="110"/>
      <c r="E79" s="110"/>
      <c r="F79" s="40"/>
      <c r="G79" s="40"/>
      <c r="H79" s="40"/>
    </row>
    <row r="80" spans="1:10" s="16" customFormat="1" ht="25.5" x14ac:dyDescent="0.2">
      <c r="A80" s="72"/>
      <c r="B80" s="73"/>
      <c r="C80" s="74"/>
      <c r="D80" s="33" t="s">
        <v>86</v>
      </c>
      <c r="E80" s="31" t="s">
        <v>88</v>
      </c>
      <c r="F80" s="31" t="s">
        <v>89</v>
      </c>
      <c r="G80" s="31" t="s">
        <v>90</v>
      </c>
      <c r="H80" s="31" t="s">
        <v>98</v>
      </c>
    </row>
    <row r="81" spans="1:10" s="16" customFormat="1" ht="15" customHeight="1" x14ac:dyDescent="0.25">
      <c r="A81" s="75"/>
      <c r="B81" s="76"/>
      <c r="C81" s="77"/>
      <c r="D81" s="34" t="s">
        <v>2</v>
      </c>
      <c r="E81" s="34" t="s">
        <v>2</v>
      </c>
      <c r="F81" s="34" t="s">
        <v>2</v>
      </c>
      <c r="G81" s="34" t="s">
        <v>2</v>
      </c>
      <c r="H81" s="34" t="s">
        <v>2</v>
      </c>
    </row>
    <row r="82" spans="1:10" s="16" customFormat="1" ht="15" x14ac:dyDescent="0.25">
      <c r="A82" s="69" t="s">
        <v>13</v>
      </c>
      <c r="B82" s="70"/>
      <c r="C82" s="71"/>
      <c r="D82" s="27">
        <v>27000</v>
      </c>
      <c r="E82" s="27">
        <v>27000</v>
      </c>
      <c r="F82" s="27">
        <v>29000</v>
      </c>
      <c r="G82" s="27">
        <v>29000</v>
      </c>
      <c r="H82" s="13">
        <v>26860.28</v>
      </c>
    </row>
    <row r="83" spans="1:10" s="16" customFormat="1" ht="15" x14ac:dyDescent="0.25">
      <c r="A83" s="69" t="s">
        <v>14</v>
      </c>
      <c r="B83" s="70"/>
      <c r="C83" s="71"/>
      <c r="D83" s="27">
        <v>4000</v>
      </c>
      <c r="E83" s="27">
        <v>4000</v>
      </c>
      <c r="F83" s="27">
        <v>4000</v>
      </c>
      <c r="G83" s="27">
        <v>4100</v>
      </c>
      <c r="H83" s="13">
        <v>3547.17</v>
      </c>
    </row>
    <row r="84" spans="1:10" s="16" customFormat="1" ht="15" x14ac:dyDescent="0.25">
      <c r="A84" s="69" t="s">
        <v>15</v>
      </c>
      <c r="B84" s="70"/>
      <c r="C84" s="71"/>
      <c r="D84" s="27">
        <v>45000</v>
      </c>
      <c r="E84" s="27">
        <v>45000</v>
      </c>
      <c r="F84" s="27">
        <v>40000</v>
      </c>
      <c r="G84" s="27">
        <v>40000</v>
      </c>
      <c r="H84" s="13">
        <v>33222.699999999997</v>
      </c>
    </row>
    <row r="85" spans="1:10" s="16" customFormat="1" ht="15" x14ac:dyDescent="0.25">
      <c r="A85" s="69" t="s">
        <v>16</v>
      </c>
      <c r="B85" s="70"/>
      <c r="C85" s="71"/>
      <c r="D85" s="27">
        <v>5000</v>
      </c>
      <c r="E85" s="27">
        <v>5000</v>
      </c>
      <c r="F85" s="27">
        <v>5000</v>
      </c>
      <c r="G85" s="27">
        <v>5000</v>
      </c>
      <c r="H85" s="13">
        <v>3105.69</v>
      </c>
    </row>
    <row r="86" spans="1:10" s="16" customFormat="1" ht="15" x14ac:dyDescent="0.25">
      <c r="A86" s="69" t="s">
        <v>83</v>
      </c>
      <c r="B86" s="70"/>
      <c r="C86" s="71"/>
      <c r="D86" s="27">
        <v>20000</v>
      </c>
      <c r="E86" s="27">
        <v>32000</v>
      </c>
      <c r="F86" s="27">
        <v>52000</v>
      </c>
      <c r="G86" s="27">
        <v>52000</v>
      </c>
      <c r="H86" s="13">
        <v>34760</v>
      </c>
    </row>
    <row r="87" spans="1:10" s="16" customFormat="1" ht="15" x14ac:dyDescent="0.25">
      <c r="A87" s="69" t="s">
        <v>18</v>
      </c>
      <c r="B87" s="70"/>
      <c r="C87" s="71"/>
      <c r="D87" s="27">
        <v>4000</v>
      </c>
      <c r="E87" s="27">
        <v>4000</v>
      </c>
      <c r="F87" s="27">
        <v>4000</v>
      </c>
      <c r="G87" s="27">
        <v>0</v>
      </c>
      <c r="H87" s="13">
        <v>0</v>
      </c>
    </row>
    <row r="88" spans="1:10" s="16" customFormat="1" ht="15" x14ac:dyDescent="0.25">
      <c r="A88" s="69" t="s">
        <v>17</v>
      </c>
      <c r="B88" s="70"/>
      <c r="C88" s="71"/>
      <c r="D88" s="27">
        <v>36000</v>
      </c>
      <c r="E88" s="27">
        <v>36000</v>
      </c>
      <c r="F88" s="27">
        <v>36000</v>
      </c>
      <c r="G88" s="27">
        <v>18000</v>
      </c>
      <c r="H88" s="13">
        <v>16708.099999999999</v>
      </c>
    </row>
    <row r="89" spans="1:10" s="16" customFormat="1" ht="15" x14ac:dyDescent="0.25">
      <c r="A89" s="69" t="s">
        <v>10</v>
      </c>
      <c r="B89" s="70"/>
      <c r="C89" s="71"/>
      <c r="D89" s="13">
        <v>1200</v>
      </c>
      <c r="E89" s="27">
        <v>1200</v>
      </c>
      <c r="F89" s="27">
        <v>1200</v>
      </c>
      <c r="G89" s="27">
        <v>500</v>
      </c>
      <c r="H89" s="13">
        <v>480.78</v>
      </c>
    </row>
    <row r="90" spans="1:10" s="16" customFormat="1" ht="15" x14ac:dyDescent="0.25">
      <c r="A90" s="69" t="s">
        <v>62</v>
      </c>
      <c r="B90" s="70"/>
      <c r="C90" s="71"/>
      <c r="D90" s="13">
        <v>0</v>
      </c>
      <c r="E90" s="27">
        <v>8000</v>
      </c>
      <c r="F90" s="27">
        <v>8000</v>
      </c>
      <c r="G90" s="27">
        <v>6000</v>
      </c>
      <c r="H90" s="13">
        <v>3574.35</v>
      </c>
    </row>
    <row r="91" spans="1:10" s="16" customFormat="1" ht="14.25" x14ac:dyDescent="0.2">
      <c r="A91" s="94" t="s">
        <v>0</v>
      </c>
      <c r="B91" s="94"/>
      <c r="C91" s="42"/>
      <c r="D91" s="35">
        <f>SUM(D82:D90)</f>
        <v>142200</v>
      </c>
      <c r="E91" s="35">
        <f>SUM(E82:E90)</f>
        <v>162200</v>
      </c>
      <c r="F91" s="35">
        <f>F82+F83+F84+F85+F86+F87+F88+F89+F90</f>
        <v>179200</v>
      </c>
      <c r="G91" s="35">
        <f>G82+G83+G84+G85+G86+G87+G88+G89+G90</f>
        <v>154600</v>
      </c>
      <c r="H91" s="35">
        <f>H82+H83+H84+H85+H86+H87+H88+H89+H90</f>
        <v>122259.07</v>
      </c>
    </row>
    <row r="92" spans="1:10" s="16" customFormat="1" ht="15" x14ac:dyDescent="0.25">
      <c r="A92" s="6" t="s">
        <v>63</v>
      </c>
      <c r="B92" s="6"/>
      <c r="C92" s="6"/>
      <c r="D92" s="9"/>
    </row>
    <row r="93" spans="1:10" s="16" customFormat="1" x14ac:dyDescent="0.2">
      <c r="A93" s="24" t="s">
        <v>9</v>
      </c>
      <c r="B93" s="4"/>
      <c r="C93" s="4"/>
      <c r="D93" s="23">
        <v>83000</v>
      </c>
      <c r="E93" s="23">
        <v>73000</v>
      </c>
      <c r="F93" s="37">
        <v>95000</v>
      </c>
      <c r="G93" s="37">
        <v>103500</v>
      </c>
      <c r="H93" s="37">
        <v>100061.82</v>
      </c>
      <c r="J93" s="56"/>
    </row>
    <row r="94" spans="1:10" s="16" customFormat="1" x14ac:dyDescent="0.2">
      <c r="A94" s="24" t="s">
        <v>11</v>
      </c>
      <c r="B94" s="4"/>
      <c r="C94" s="4"/>
      <c r="D94" s="23">
        <v>59200</v>
      </c>
      <c r="E94" s="23">
        <v>59200</v>
      </c>
      <c r="F94" s="37">
        <v>59200</v>
      </c>
      <c r="G94" s="37">
        <v>33100</v>
      </c>
      <c r="H94" s="37">
        <v>20118.400000000001</v>
      </c>
    </row>
    <row r="95" spans="1:10" s="16" customFormat="1" x14ac:dyDescent="0.2">
      <c r="A95" s="24" t="s">
        <v>61</v>
      </c>
      <c r="B95" s="4"/>
      <c r="C95" s="4"/>
      <c r="D95" s="23">
        <v>0</v>
      </c>
      <c r="E95" s="23">
        <v>30000</v>
      </c>
      <c r="F95" s="37">
        <v>25000</v>
      </c>
      <c r="G95" s="37">
        <v>18000</v>
      </c>
      <c r="H95" s="37">
        <v>2078.85</v>
      </c>
    </row>
    <row r="96" spans="1:10" s="16" customFormat="1" x14ac:dyDescent="0.2">
      <c r="A96" s="3"/>
      <c r="B96" s="4"/>
      <c r="C96" s="4"/>
      <c r="D96" s="23"/>
    </row>
    <row r="97" spans="1:8" ht="14.25" x14ac:dyDescent="0.2">
      <c r="A97" s="109" t="s">
        <v>51</v>
      </c>
      <c r="B97" s="110"/>
      <c r="C97" s="110"/>
      <c r="D97" s="110"/>
      <c r="E97" s="110"/>
      <c r="F97" s="39"/>
      <c r="G97" s="39"/>
      <c r="H97" s="39"/>
    </row>
    <row r="98" spans="1:8" ht="25.5" x14ac:dyDescent="0.2">
      <c r="A98" s="72"/>
      <c r="B98" s="73"/>
      <c r="C98" s="74"/>
      <c r="D98" s="33" t="s">
        <v>86</v>
      </c>
      <c r="E98" s="31" t="s">
        <v>88</v>
      </c>
      <c r="F98" s="31" t="s">
        <v>89</v>
      </c>
      <c r="G98" s="31" t="s">
        <v>90</v>
      </c>
      <c r="H98" s="31" t="s">
        <v>98</v>
      </c>
    </row>
    <row r="99" spans="1:8" ht="15" customHeight="1" x14ac:dyDescent="0.25">
      <c r="A99" s="75"/>
      <c r="B99" s="76"/>
      <c r="C99" s="77"/>
      <c r="D99" s="34" t="s">
        <v>2</v>
      </c>
      <c r="E99" s="34" t="s">
        <v>2</v>
      </c>
      <c r="F99" s="34" t="s">
        <v>2</v>
      </c>
      <c r="G99" s="34" t="s">
        <v>2</v>
      </c>
      <c r="H99" s="34" t="s">
        <v>2</v>
      </c>
    </row>
    <row r="100" spans="1:8" ht="15" x14ac:dyDescent="0.25">
      <c r="A100" s="69" t="s">
        <v>19</v>
      </c>
      <c r="B100" s="70"/>
      <c r="C100" s="71"/>
      <c r="D100" s="27">
        <v>8000</v>
      </c>
      <c r="E100" s="27">
        <v>8000</v>
      </c>
      <c r="F100" s="27">
        <v>8000</v>
      </c>
      <c r="G100" s="27">
        <v>7000</v>
      </c>
      <c r="H100" s="13">
        <v>4816.3900000000003</v>
      </c>
    </row>
    <row r="101" spans="1:8" ht="15" x14ac:dyDescent="0.25">
      <c r="A101" s="69" t="s">
        <v>64</v>
      </c>
      <c r="B101" s="70"/>
      <c r="C101" s="71"/>
      <c r="D101" s="27">
        <v>5000</v>
      </c>
      <c r="E101" s="27">
        <v>5000</v>
      </c>
      <c r="F101" s="27">
        <v>5000</v>
      </c>
      <c r="G101" s="27">
        <v>0</v>
      </c>
      <c r="H101" s="13">
        <v>0</v>
      </c>
    </row>
    <row r="102" spans="1:8" ht="15" x14ac:dyDescent="0.25">
      <c r="A102" s="69" t="s">
        <v>21</v>
      </c>
      <c r="B102" s="70"/>
      <c r="C102" s="71"/>
      <c r="D102" s="27">
        <v>4000</v>
      </c>
      <c r="E102" s="27">
        <v>4000</v>
      </c>
      <c r="F102" s="27">
        <v>4000</v>
      </c>
      <c r="G102" s="27">
        <v>2000</v>
      </c>
      <c r="H102" s="13">
        <v>2036.75</v>
      </c>
    </row>
    <row r="103" spans="1:8" ht="15" x14ac:dyDescent="0.25">
      <c r="A103" s="69" t="s">
        <v>22</v>
      </c>
      <c r="B103" s="70"/>
      <c r="C103" s="71"/>
      <c r="D103" s="27">
        <v>1700</v>
      </c>
      <c r="E103" s="27">
        <v>1700</v>
      </c>
      <c r="F103" s="27">
        <v>1700</v>
      </c>
      <c r="G103" s="27">
        <v>1100</v>
      </c>
      <c r="H103" s="13">
        <v>1017.36</v>
      </c>
    </row>
    <row r="104" spans="1:8" ht="15" x14ac:dyDescent="0.25">
      <c r="A104" s="69" t="s">
        <v>23</v>
      </c>
      <c r="B104" s="70"/>
      <c r="C104" s="71"/>
      <c r="D104" s="13">
        <v>5000</v>
      </c>
      <c r="E104" s="27">
        <v>5000</v>
      </c>
      <c r="F104" s="27">
        <v>8000</v>
      </c>
      <c r="G104" s="27">
        <v>8000</v>
      </c>
      <c r="H104" s="13">
        <v>6341.95</v>
      </c>
    </row>
    <row r="105" spans="1:8" ht="15" x14ac:dyDescent="0.25">
      <c r="A105" s="69" t="s">
        <v>24</v>
      </c>
      <c r="B105" s="70"/>
      <c r="C105" s="71"/>
      <c r="D105" s="13">
        <v>14000</v>
      </c>
      <c r="E105" s="27">
        <v>14000</v>
      </c>
      <c r="F105" s="27">
        <v>14000</v>
      </c>
      <c r="G105" s="27">
        <v>14250</v>
      </c>
      <c r="H105" s="13">
        <v>14250</v>
      </c>
    </row>
    <row r="106" spans="1:8" ht="15" x14ac:dyDescent="0.25">
      <c r="A106" s="69" t="s">
        <v>26</v>
      </c>
      <c r="B106" s="70"/>
      <c r="C106" s="71"/>
      <c r="D106" s="13">
        <v>2000</v>
      </c>
      <c r="E106" s="27">
        <v>2000</v>
      </c>
      <c r="F106" s="27">
        <v>2000</v>
      </c>
      <c r="G106" s="27">
        <v>0</v>
      </c>
      <c r="H106" s="13">
        <v>0</v>
      </c>
    </row>
    <row r="107" spans="1:8" ht="15" x14ac:dyDescent="0.25">
      <c r="A107" s="69" t="s">
        <v>25</v>
      </c>
      <c r="B107" s="70"/>
      <c r="C107" s="71"/>
      <c r="D107" s="13">
        <v>2000</v>
      </c>
      <c r="E107" s="27">
        <v>2000</v>
      </c>
      <c r="F107" s="27">
        <v>2000</v>
      </c>
      <c r="G107" s="27">
        <v>3500</v>
      </c>
      <c r="H107" s="13">
        <v>2374.33</v>
      </c>
    </row>
    <row r="108" spans="1:8" ht="15" x14ac:dyDescent="0.25">
      <c r="A108" s="69" t="s">
        <v>70</v>
      </c>
      <c r="B108" s="70"/>
      <c r="C108" s="71"/>
      <c r="D108" s="13">
        <v>3800</v>
      </c>
      <c r="E108" s="27">
        <v>3800</v>
      </c>
      <c r="F108" s="27">
        <v>3800</v>
      </c>
      <c r="G108" s="27">
        <v>0</v>
      </c>
      <c r="H108" s="13">
        <v>0</v>
      </c>
    </row>
    <row r="109" spans="1:8" ht="15" x14ac:dyDescent="0.25">
      <c r="A109" s="69" t="s">
        <v>69</v>
      </c>
      <c r="B109" s="70"/>
      <c r="C109" s="71"/>
      <c r="D109" s="13">
        <v>3200</v>
      </c>
      <c r="E109" s="27">
        <v>3200</v>
      </c>
      <c r="F109" s="27">
        <v>3700</v>
      </c>
      <c r="G109" s="27">
        <v>3700</v>
      </c>
      <c r="H109" s="13">
        <v>3699</v>
      </c>
    </row>
    <row r="110" spans="1:8" ht="15" x14ac:dyDescent="0.25">
      <c r="A110" s="69" t="s">
        <v>20</v>
      </c>
      <c r="B110" s="70"/>
      <c r="C110" s="71"/>
      <c r="D110" s="13">
        <v>4500</v>
      </c>
      <c r="E110" s="27">
        <v>9200</v>
      </c>
      <c r="F110" s="27">
        <v>9200</v>
      </c>
      <c r="G110" s="27">
        <v>0</v>
      </c>
      <c r="H110" s="13">
        <v>0</v>
      </c>
    </row>
    <row r="111" spans="1:8" ht="15" x14ac:dyDescent="0.25">
      <c r="A111" s="69" t="s">
        <v>71</v>
      </c>
      <c r="B111" s="70"/>
      <c r="C111" s="71"/>
      <c r="D111" s="13">
        <v>4500</v>
      </c>
      <c r="E111" s="27">
        <v>6250</v>
      </c>
      <c r="F111" s="27">
        <v>6250</v>
      </c>
      <c r="G111" s="27">
        <v>0</v>
      </c>
      <c r="H111" s="13">
        <v>0</v>
      </c>
    </row>
    <row r="112" spans="1:8" ht="15" x14ac:dyDescent="0.25">
      <c r="A112" s="69" t="s">
        <v>72</v>
      </c>
      <c r="B112" s="70"/>
      <c r="C112" s="71"/>
      <c r="D112" s="13">
        <v>4500</v>
      </c>
      <c r="E112" s="27">
        <v>7440</v>
      </c>
      <c r="F112" s="27">
        <v>7440</v>
      </c>
      <c r="G112" s="27">
        <v>0</v>
      </c>
      <c r="H112" s="13">
        <v>0</v>
      </c>
    </row>
    <row r="113" spans="1:10" ht="15" x14ac:dyDescent="0.25">
      <c r="A113" s="69" t="s">
        <v>66</v>
      </c>
      <c r="B113" s="70"/>
      <c r="C113" s="71"/>
      <c r="D113" s="13">
        <v>0</v>
      </c>
      <c r="E113" s="27">
        <v>1500</v>
      </c>
      <c r="F113" s="27">
        <v>1500</v>
      </c>
      <c r="G113" s="27">
        <v>1300</v>
      </c>
      <c r="H113" s="13">
        <v>1248.95</v>
      </c>
    </row>
    <row r="114" spans="1:10" ht="15" x14ac:dyDescent="0.25">
      <c r="A114" s="69" t="s">
        <v>67</v>
      </c>
      <c r="B114" s="70"/>
      <c r="C114" s="71"/>
      <c r="D114" s="13">
        <v>0</v>
      </c>
      <c r="E114" s="27">
        <v>4510</v>
      </c>
      <c r="F114" s="27">
        <v>4510</v>
      </c>
      <c r="G114" s="27">
        <v>4630</v>
      </c>
      <c r="H114" s="13">
        <v>4624.5</v>
      </c>
    </row>
    <row r="115" spans="1:10" ht="15" x14ac:dyDescent="0.25">
      <c r="A115" s="69" t="s">
        <v>68</v>
      </c>
      <c r="B115" s="70"/>
      <c r="C115" s="71"/>
      <c r="D115" s="13">
        <v>0</v>
      </c>
      <c r="E115" s="27">
        <v>320</v>
      </c>
      <c r="F115" s="27">
        <v>320</v>
      </c>
      <c r="G115" s="27">
        <v>320</v>
      </c>
      <c r="H115" s="13">
        <v>312.5</v>
      </c>
    </row>
    <row r="116" spans="1:10" ht="15" x14ac:dyDescent="0.25">
      <c r="A116" s="69" t="s">
        <v>65</v>
      </c>
      <c r="B116" s="70"/>
      <c r="C116" s="71"/>
      <c r="D116" s="13">
        <v>0</v>
      </c>
      <c r="E116" s="27">
        <v>7000</v>
      </c>
      <c r="F116" s="27">
        <v>7000</v>
      </c>
      <c r="G116" s="27">
        <v>7000</v>
      </c>
      <c r="H116" s="13">
        <v>6950</v>
      </c>
    </row>
    <row r="117" spans="1:10" ht="14.25" x14ac:dyDescent="0.2">
      <c r="A117" s="78" t="s">
        <v>0</v>
      </c>
      <c r="B117" s="79"/>
      <c r="C117" s="80"/>
      <c r="D117" s="35">
        <f>SUM(D100:D116)</f>
        <v>62200</v>
      </c>
      <c r="E117" s="35">
        <f>SUM(E100:E116)</f>
        <v>84920</v>
      </c>
      <c r="F117" s="35">
        <f>F100+F101+F102+F103+F104+F105+F106+F107+F108+F109+F110+F111+F112+F113+F114+F115+F116</f>
        <v>88420</v>
      </c>
      <c r="G117" s="35">
        <f>G100+G101+G102+G103+G104+G105+G106+G107+G108+G109+G110+G111+G112+G113+G114+G115+G116</f>
        <v>52800</v>
      </c>
      <c r="H117" s="35">
        <f>H100+H101+H102+H103+H104+H105+H106+H107+H108+H109+H110+H111+H112+H113+H114+H115+H116</f>
        <v>47671.729999999996</v>
      </c>
    </row>
    <row r="118" spans="1:10" ht="15" x14ac:dyDescent="0.25">
      <c r="A118" s="6" t="s">
        <v>63</v>
      </c>
      <c r="B118" s="6"/>
      <c r="C118" s="6"/>
      <c r="D118" s="9"/>
      <c r="E118" s="16"/>
    </row>
    <row r="119" spans="1:10" x14ac:dyDescent="0.2">
      <c r="A119" s="24" t="s">
        <v>9</v>
      </c>
      <c r="B119" s="4"/>
      <c r="C119" s="4"/>
      <c r="D119" s="23">
        <v>22500</v>
      </c>
      <c r="E119" s="23">
        <v>31890</v>
      </c>
      <c r="F119" s="41">
        <v>31890</v>
      </c>
      <c r="G119" s="41">
        <v>5000</v>
      </c>
      <c r="H119" s="59">
        <v>4816.3900000000003</v>
      </c>
      <c r="J119" s="58"/>
    </row>
    <row r="120" spans="1:10" x14ac:dyDescent="0.2">
      <c r="A120" s="24" t="s">
        <v>11</v>
      </c>
      <c r="B120" s="4"/>
      <c r="C120" s="4"/>
      <c r="D120" s="23">
        <v>39700</v>
      </c>
      <c r="E120" s="23">
        <v>53030</v>
      </c>
      <c r="F120" s="41">
        <v>56530</v>
      </c>
      <c r="G120" s="41">
        <v>47800</v>
      </c>
      <c r="H120" s="59">
        <v>42855.34</v>
      </c>
    </row>
    <row r="122" spans="1:10" ht="14.25" x14ac:dyDescent="0.2">
      <c r="A122" s="109" t="s">
        <v>52</v>
      </c>
      <c r="B122" s="110"/>
      <c r="C122" s="110"/>
      <c r="D122" s="110"/>
      <c r="E122" s="110"/>
      <c r="F122" s="39"/>
      <c r="G122" s="39"/>
      <c r="H122" s="39"/>
    </row>
    <row r="123" spans="1:10" ht="25.5" x14ac:dyDescent="0.2">
      <c r="A123" s="72"/>
      <c r="B123" s="73"/>
      <c r="C123" s="74"/>
      <c r="D123" s="33" t="s">
        <v>86</v>
      </c>
      <c r="E123" s="31" t="s">
        <v>88</v>
      </c>
      <c r="F123" s="31" t="s">
        <v>89</v>
      </c>
      <c r="G123" s="31" t="s">
        <v>90</v>
      </c>
      <c r="H123" s="31" t="s">
        <v>98</v>
      </c>
    </row>
    <row r="124" spans="1:10" ht="15" customHeight="1" x14ac:dyDescent="0.25">
      <c r="A124" s="75"/>
      <c r="B124" s="76"/>
      <c r="C124" s="77"/>
      <c r="D124" s="34" t="s">
        <v>2</v>
      </c>
      <c r="E124" s="34" t="s">
        <v>2</v>
      </c>
      <c r="F124" s="34" t="s">
        <v>2</v>
      </c>
      <c r="G124" s="34" t="s">
        <v>2</v>
      </c>
      <c r="H124" s="34" t="s">
        <v>2</v>
      </c>
    </row>
    <row r="125" spans="1:10" ht="15" x14ac:dyDescent="0.25">
      <c r="A125" s="81" t="s">
        <v>27</v>
      </c>
      <c r="B125" s="82"/>
      <c r="C125" s="83"/>
      <c r="D125" s="27">
        <v>42000</v>
      </c>
      <c r="E125" s="27">
        <v>42000</v>
      </c>
      <c r="F125" s="27">
        <v>42000</v>
      </c>
      <c r="G125" s="27">
        <v>28000</v>
      </c>
      <c r="H125" s="27">
        <v>26579.65</v>
      </c>
    </row>
    <row r="126" spans="1:10" ht="15" customHeight="1" x14ac:dyDescent="0.25">
      <c r="A126" s="81" t="s">
        <v>73</v>
      </c>
      <c r="B126" s="82"/>
      <c r="C126" s="83"/>
      <c r="D126" s="27">
        <v>36000</v>
      </c>
      <c r="E126" s="27">
        <v>36000</v>
      </c>
      <c r="F126" s="27">
        <v>46800</v>
      </c>
      <c r="G126" s="27">
        <v>46800</v>
      </c>
      <c r="H126" s="27">
        <v>47411.34</v>
      </c>
    </row>
    <row r="127" spans="1:10" ht="15" x14ac:dyDescent="0.25">
      <c r="A127" s="81" t="s">
        <v>74</v>
      </c>
      <c r="B127" s="82"/>
      <c r="C127" s="83"/>
      <c r="D127" s="27">
        <v>10000</v>
      </c>
      <c r="E127" s="27">
        <v>15000</v>
      </c>
      <c r="F127" s="27">
        <v>19500</v>
      </c>
      <c r="G127" s="27">
        <v>19500</v>
      </c>
      <c r="H127" s="27">
        <v>9037.5</v>
      </c>
    </row>
    <row r="128" spans="1:10" ht="15" x14ac:dyDescent="0.25">
      <c r="A128" s="81" t="s">
        <v>28</v>
      </c>
      <c r="B128" s="82"/>
      <c r="C128" s="83"/>
      <c r="D128" s="27">
        <v>9000</v>
      </c>
      <c r="E128" s="27">
        <v>12000</v>
      </c>
      <c r="F128" s="27">
        <v>16400</v>
      </c>
      <c r="G128" s="27">
        <v>16400</v>
      </c>
      <c r="H128" s="27">
        <v>16026.78</v>
      </c>
    </row>
    <row r="129" spans="1:10" ht="15" x14ac:dyDescent="0.25">
      <c r="A129" s="81" t="s">
        <v>29</v>
      </c>
      <c r="B129" s="82"/>
      <c r="C129" s="83"/>
      <c r="D129" s="27">
        <v>2000</v>
      </c>
      <c r="E129" s="27">
        <v>2000</v>
      </c>
      <c r="F129" s="27">
        <v>2000</v>
      </c>
      <c r="G129" s="27">
        <v>0</v>
      </c>
      <c r="H129" s="27">
        <v>0</v>
      </c>
    </row>
    <row r="130" spans="1:10" ht="15" x14ac:dyDescent="0.25">
      <c r="A130" s="81" t="s">
        <v>84</v>
      </c>
      <c r="B130" s="82"/>
      <c r="C130" s="83"/>
      <c r="D130" s="27">
        <v>0</v>
      </c>
      <c r="E130" s="27">
        <v>0</v>
      </c>
      <c r="F130" s="27">
        <v>6100</v>
      </c>
      <c r="G130" s="27">
        <v>6100</v>
      </c>
      <c r="H130" s="27">
        <v>0</v>
      </c>
    </row>
    <row r="131" spans="1:10" ht="14.25" x14ac:dyDescent="0.2">
      <c r="A131" s="94" t="s">
        <v>0</v>
      </c>
      <c r="B131" s="94"/>
      <c r="C131" s="42"/>
      <c r="D131" s="35">
        <f>SUM(D125:D130)</f>
        <v>99000</v>
      </c>
      <c r="E131" s="35">
        <f>SUM(E125:E130)</f>
        <v>107000</v>
      </c>
      <c r="F131" s="35">
        <f>F125+F126+F127+F128+F129+F130</f>
        <v>132800</v>
      </c>
      <c r="G131" s="35">
        <f>G125+G126+G127+G128+G129+G130</f>
        <v>116800</v>
      </c>
      <c r="H131" s="35">
        <f>H125+H126+H127+H128+H129+H130</f>
        <v>99055.26999999999</v>
      </c>
    </row>
    <row r="132" spans="1:10" ht="15" x14ac:dyDescent="0.25">
      <c r="A132" s="6" t="s">
        <v>63</v>
      </c>
      <c r="B132" s="6"/>
      <c r="C132" s="6"/>
      <c r="D132" s="9"/>
      <c r="E132" s="16"/>
    </row>
    <row r="133" spans="1:10" x14ac:dyDescent="0.2">
      <c r="A133" s="24" t="s">
        <v>9</v>
      </c>
      <c r="B133" s="4"/>
      <c r="C133" s="4"/>
      <c r="D133" s="23">
        <v>93000</v>
      </c>
      <c r="E133" s="23">
        <v>24000</v>
      </c>
      <c r="F133" s="41">
        <v>39300</v>
      </c>
      <c r="G133" s="41">
        <v>59300</v>
      </c>
      <c r="H133" s="41">
        <v>48231.92</v>
      </c>
      <c r="J133" s="58"/>
    </row>
    <row r="134" spans="1:10" x14ac:dyDescent="0.2">
      <c r="A134" s="24" t="s">
        <v>81</v>
      </c>
      <c r="B134" s="4"/>
      <c r="C134" s="4"/>
      <c r="D134" s="23">
        <v>0</v>
      </c>
      <c r="E134" s="23">
        <v>0</v>
      </c>
      <c r="F134" s="41">
        <v>8400</v>
      </c>
      <c r="G134" s="41">
        <v>6100</v>
      </c>
      <c r="H134" s="41">
        <v>6100</v>
      </c>
    </row>
    <row r="135" spans="1:10" x14ac:dyDescent="0.2">
      <c r="A135" s="24" t="s">
        <v>11</v>
      </c>
      <c r="B135" s="4"/>
      <c r="C135" s="4"/>
      <c r="D135" s="23">
        <v>6000</v>
      </c>
      <c r="E135" s="23">
        <v>6000</v>
      </c>
      <c r="F135" s="41">
        <v>2000</v>
      </c>
      <c r="G135" s="41">
        <v>0</v>
      </c>
      <c r="H135" s="41">
        <v>0</v>
      </c>
    </row>
    <row r="136" spans="1:10" x14ac:dyDescent="0.2">
      <c r="A136" s="24" t="s">
        <v>60</v>
      </c>
      <c r="B136" s="4"/>
      <c r="C136" s="4"/>
      <c r="D136" s="23">
        <v>0</v>
      </c>
      <c r="E136" s="23">
        <v>47000</v>
      </c>
      <c r="F136" s="41">
        <v>53100</v>
      </c>
      <c r="G136" s="41">
        <v>21400</v>
      </c>
      <c r="H136" s="41">
        <v>14112.01</v>
      </c>
    </row>
    <row r="137" spans="1:10" x14ac:dyDescent="0.2">
      <c r="A137" s="24" t="s">
        <v>61</v>
      </c>
      <c r="B137" s="4"/>
      <c r="C137" s="4"/>
      <c r="D137" s="23">
        <v>0</v>
      </c>
      <c r="E137" s="23">
        <v>30000</v>
      </c>
      <c r="F137" s="41">
        <v>30000</v>
      </c>
      <c r="G137" s="41">
        <v>30000</v>
      </c>
      <c r="H137" s="41">
        <v>30611.34</v>
      </c>
    </row>
    <row r="139" spans="1:10" ht="14.25" x14ac:dyDescent="0.2">
      <c r="A139" s="109" t="s">
        <v>53</v>
      </c>
      <c r="B139" s="110"/>
      <c r="C139" s="110"/>
      <c r="D139" s="110"/>
      <c r="E139" s="110"/>
      <c r="F139" s="39"/>
      <c r="G139" s="39"/>
      <c r="H139" s="39"/>
    </row>
    <row r="140" spans="1:10" ht="39" customHeight="1" x14ac:dyDescent="0.2">
      <c r="A140" s="72"/>
      <c r="B140" s="73"/>
      <c r="C140" s="74"/>
      <c r="D140" s="33" t="s">
        <v>86</v>
      </c>
      <c r="E140" s="31" t="s">
        <v>88</v>
      </c>
      <c r="F140" s="31" t="s">
        <v>89</v>
      </c>
      <c r="G140" s="31" t="s">
        <v>90</v>
      </c>
      <c r="H140" s="31" t="s">
        <v>98</v>
      </c>
    </row>
    <row r="141" spans="1:10" ht="13.5" customHeight="1" x14ac:dyDescent="0.25">
      <c r="A141" s="75"/>
      <c r="B141" s="76"/>
      <c r="C141" s="77"/>
      <c r="D141" s="34" t="s">
        <v>2</v>
      </c>
      <c r="E141" s="34" t="s">
        <v>2</v>
      </c>
      <c r="F141" s="34" t="s">
        <v>2</v>
      </c>
      <c r="G141" s="34" t="s">
        <v>2</v>
      </c>
      <c r="H141" s="34" t="s">
        <v>2</v>
      </c>
    </row>
    <row r="142" spans="1:10" ht="15" x14ac:dyDescent="0.25">
      <c r="A142" s="81" t="s">
        <v>30</v>
      </c>
      <c r="B142" s="82"/>
      <c r="C142" s="83"/>
      <c r="D142" s="27">
        <v>28500</v>
      </c>
      <c r="E142" s="27">
        <v>28500</v>
      </c>
      <c r="F142" s="27">
        <v>29500</v>
      </c>
      <c r="G142" s="27">
        <v>14700</v>
      </c>
      <c r="H142" s="27">
        <v>14514.93</v>
      </c>
    </row>
    <row r="143" spans="1:10" ht="33.75" customHeight="1" x14ac:dyDescent="0.25">
      <c r="A143" s="81" t="s">
        <v>31</v>
      </c>
      <c r="B143" s="82"/>
      <c r="C143" s="83"/>
      <c r="D143" s="27">
        <v>15300</v>
      </c>
      <c r="E143" s="27">
        <v>14300</v>
      </c>
      <c r="F143" s="27">
        <v>15300</v>
      </c>
      <c r="G143" s="27">
        <v>11400</v>
      </c>
      <c r="H143" s="27">
        <v>8293.4500000000007</v>
      </c>
    </row>
    <row r="144" spans="1:10" ht="21.75" customHeight="1" x14ac:dyDescent="0.25">
      <c r="A144" s="81" t="s">
        <v>92</v>
      </c>
      <c r="B144" s="82"/>
      <c r="C144" s="83"/>
      <c r="D144" s="27">
        <v>0</v>
      </c>
      <c r="E144" s="27">
        <v>0</v>
      </c>
      <c r="F144" s="27">
        <v>0</v>
      </c>
      <c r="G144" s="27">
        <v>2500</v>
      </c>
      <c r="H144" s="27">
        <v>2500</v>
      </c>
    </row>
    <row r="145" spans="1:10" ht="15" x14ac:dyDescent="0.25">
      <c r="A145" s="81" t="s">
        <v>32</v>
      </c>
      <c r="B145" s="82"/>
      <c r="C145" s="83"/>
      <c r="D145" s="27">
        <v>8300</v>
      </c>
      <c r="E145" s="27">
        <v>8300</v>
      </c>
      <c r="F145" s="27">
        <v>8600</v>
      </c>
      <c r="G145" s="27">
        <v>6000</v>
      </c>
      <c r="H145" s="27">
        <v>4848.71</v>
      </c>
    </row>
    <row r="146" spans="1:10" ht="14.25" x14ac:dyDescent="0.2">
      <c r="A146" s="94" t="s">
        <v>0</v>
      </c>
      <c r="B146" s="94"/>
      <c r="C146" s="42"/>
      <c r="D146" s="35">
        <f>SUM(D142:D145)</f>
        <v>52100</v>
      </c>
      <c r="E146" s="35">
        <f>SUM(E142:E145)</f>
        <v>51100</v>
      </c>
      <c r="F146" s="35">
        <f>F142+F143+F145</f>
        <v>53400</v>
      </c>
      <c r="G146" s="35">
        <f>G142+G143+G144+G145</f>
        <v>34600</v>
      </c>
      <c r="H146" s="35">
        <f>H142+H143+H144+H145</f>
        <v>30157.09</v>
      </c>
    </row>
    <row r="147" spans="1:10" ht="15" x14ac:dyDescent="0.25">
      <c r="A147" s="6" t="s">
        <v>12</v>
      </c>
      <c r="B147" s="6"/>
      <c r="C147" s="6"/>
      <c r="D147" s="9"/>
      <c r="E147" s="16"/>
    </row>
    <row r="148" spans="1:10" x14ac:dyDescent="0.2">
      <c r="A148" s="24" t="s">
        <v>9</v>
      </c>
      <c r="B148" s="4"/>
      <c r="C148" s="4"/>
      <c r="D148" s="23">
        <v>34600</v>
      </c>
      <c r="E148" s="23">
        <v>33600</v>
      </c>
      <c r="F148" s="41">
        <v>37900</v>
      </c>
      <c r="G148" s="41">
        <v>25800</v>
      </c>
      <c r="H148" s="41">
        <v>23415.68</v>
      </c>
      <c r="J148" s="58"/>
    </row>
    <row r="149" spans="1:10" x14ac:dyDescent="0.2">
      <c r="A149" s="24" t="s">
        <v>11</v>
      </c>
      <c r="B149" s="4"/>
      <c r="C149" s="4"/>
      <c r="D149" s="23">
        <v>16500</v>
      </c>
      <c r="E149" s="23">
        <v>16500</v>
      </c>
      <c r="F149" s="41">
        <v>15500</v>
      </c>
      <c r="G149" s="41">
        <v>8800</v>
      </c>
      <c r="H149" s="41">
        <v>6741.41</v>
      </c>
    </row>
    <row r="150" spans="1:10" x14ac:dyDescent="0.2">
      <c r="A150" s="24" t="s">
        <v>33</v>
      </c>
      <c r="D150" s="23">
        <v>1000</v>
      </c>
      <c r="E150" s="23">
        <v>1000</v>
      </c>
      <c r="F150" s="41">
        <v>0</v>
      </c>
      <c r="G150" s="41">
        <v>0</v>
      </c>
      <c r="H150" s="41">
        <v>0</v>
      </c>
    </row>
    <row r="152" spans="1:10" ht="14.25" x14ac:dyDescent="0.2">
      <c r="A152" s="109" t="s">
        <v>75</v>
      </c>
      <c r="B152" s="110"/>
      <c r="C152" s="110"/>
      <c r="D152" s="110"/>
      <c r="E152" s="110"/>
      <c r="F152" s="39"/>
      <c r="G152" s="39"/>
      <c r="H152" s="39"/>
    </row>
    <row r="153" spans="1:10" ht="25.5" x14ac:dyDescent="0.2">
      <c r="A153" s="72"/>
      <c r="B153" s="73"/>
      <c r="C153" s="74"/>
      <c r="D153" s="33" t="s">
        <v>87</v>
      </c>
      <c r="E153" s="31" t="s">
        <v>88</v>
      </c>
      <c r="F153" s="31" t="s">
        <v>89</v>
      </c>
      <c r="G153" s="31" t="s">
        <v>90</v>
      </c>
      <c r="H153" s="31" t="s">
        <v>98</v>
      </c>
    </row>
    <row r="154" spans="1:10" ht="15" customHeight="1" x14ac:dyDescent="0.25">
      <c r="A154" s="75"/>
      <c r="B154" s="76"/>
      <c r="C154" s="77"/>
      <c r="D154" s="34" t="s">
        <v>2</v>
      </c>
      <c r="E154" s="34" t="s">
        <v>2</v>
      </c>
      <c r="F154" s="34" t="s">
        <v>2</v>
      </c>
      <c r="G154" s="34" t="s">
        <v>2</v>
      </c>
      <c r="H154" s="34" t="s">
        <v>2</v>
      </c>
    </row>
    <row r="155" spans="1:10" ht="15" customHeight="1" x14ac:dyDescent="0.25">
      <c r="A155" s="81" t="s">
        <v>76</v>
      </c>
      <c r="B155" s="82"/>
      <c r="C155" s="83"/>
      <c r="D155" s="27">
        <v>0</v>
      </c>
      <c r="E155" s="27">
        <v>13000</v>
      </c>
      <c r="F155" s="27">
        <v>13000</v>
      </c>
      <c r="G155" s="27">
        <v>8000</v>
      </c>
      <c r="H155" s="27">
        <v>7390.9</v>
      </c>
    </row>
    <row r="156" spans="1:10" ht="14.25" x14ac:dyDescent="0.2">
      <c r="A156" s="78" t="s">
        <v>0</v>
      </c>
      <c r="B156" s="79"/>
      <c r="C156" s="80"/>
      <c r="D156" s="35">
        <f>SUM(D151:D155)</f>
        <v>0</v>
      </c>
      <c r="E156" s="35">
        <f>SUM(E151:E155)</f>
        <v>13000</v>
      </c>
      <c r="F156" s="35">
        <v>13000</v>
      </c>
      <c r="G156" s="35">
        <v>8000</v>
      </c>
      <c r="H156" s="35">
        <f>H155</f>
        <v>7390.9</v>
      </c>
    </row>
    <row r="157" spans="1:10" ht="15" x14ac:dyDescent="0.25">
      <c r="A157" s="6" t="s">
        <v>12</v>
      </c>
      <c r="B157" s="6"/>
      <c r="C157" s="6"/>
      <c r="D157" s="9"/>
      <c r="H157" s="41"/>
    </row>
    <row r="158" spans="1:10" x14ac:dyDescent="0.2">
      <c r="A158" s="24" t="s">
        <v>61</v>
      </c>
      <c r="B158" s="4"/>
      <c r="C158" s="4"/>
      <c r="D158" s="23">
        <v>0</v>
      </c>
      <c r="E158" s="23">
        <v>13000</v>
      </c>
      <c r="F158" s="41">
        <v>13000</v>
      </c>
      <c r="G158" s="41">
        <v>8000</v>
      </c>
      <c r="H158" s="41">
        <f>H156</f>
        <v>7390.9</v>
      </c>
    </row>
    <row r="159" spans="1:10" x14ac:dyDescent="0.2">
      <c r="A159" s="24"/>
      <c r="B159" s="4"/>
      <c r="C159" s="4"/>
      <c r="D159" s="23"/>
      <c r="E159" s="28"/>
    </row>
    <row r="160" spans="1:10" x14ac:dyDescent="0.2">
      <c r="A160" s="3"/>
      <c r="B160" s="4"/>
      <c r="C160" s="4"/>
      <c r="D160" s="23"/>
      <c r="E160" s="28"/>
    </row>
    <row r="161" spans="1:8" ht="14.25" x14ac:dyDescent="0.2">
      <c r="A161" s="109" t="s">
        <v>77</v>
      </c>
      <c r="B161" s="110"/>
      <c r="C161" s="110"/>
      <c r="D161" s="110"/>
      <c r="E161" s="110"/>
      <c r="F161" s="39"/>
      <c r="G161" s="39"/>
      <c r="H161" s="39"/>
    </row>
    <row r="162" spans="1:8" ht="25.5" x14ac:dyDescent="0.2">
      <c r="A162" s="72"/>
      <c r="B162" s="73"/>
      <c r="C162" s="74"/>
      <c r="D162" s="33" t="s">
        <v>86</v>
      </c>
      <c r="E162" s="31" t="s">
        <v>88</v>
      </c>
      <c r="F162" s="31" t="s">
        <v>89</v>
      </c>
      <c r="G162" s="31" t="s">
        <v>90</v>
      </c>
      <c r="H162" s="31" t="s">
        <v>98</v>
      </c>
    </row>
    <row r="163" spans="1:8" ht="13.5" customHeight="1" x14ac:dyDescent="0.25">
      <c r="A163" s="75"/>
      <c r="B163" s="76"/>
      <c r="C163" s="77"/>
      <c r="D163" s="34" t="s">
        <v>2</v>
      </c>
      <c r="E163" s="34" t="s">
        <v>2</v>
      </c>
      <c r="F163" s="34" t="s">
        <v>2</v>
      </c>
      <c r="G163" s="34" t="s">
        <v>2</v>
      </c>
      <c r="H163" s="34" t="s">
        <v>2</v>
      </c>
    </row>
    <row r="164" spans="1:8" ht="15" customHeight="1" x14ac:dyDescent="0.25">
      <c r="A164" s="81" t="s">
        <v>78</v>
      </c>
      <c r="B164" s="82"/>
      <c r="C164" s="83"/>
      <c r="D164" s="27">
        <v>0</v>
      </c>
      <c r="E164" s="27">
        <v>13000</v>
      </c>
      <c r="F164" s="27">
        <v>13000</v>
      </c>
      <c r="G164" s="27">
        <v>0</v>
      </c>
      <c r="H164" s="27">
        <v>0</v>
      </c>
    </row>
    <row r="165" spans="1:8" ht="14.25" x14ac:dyDescent="0.2">
      <c r="A165" s="78" t="s">
        <v>0</v>
      </c>
      <c r="B165" s="79"/>
      <c r="C165" s="80"/>
      <c r="D165" s="35">
        <f>SUM(D160:D164)</f>
        <v>0</v>
      </c>
      <c r="E165" s="35">
        <f>SUM(E160:E164)</f>
        <v>13000</v>
      </c>
      <c r="F165" s="35">
        <v>13000</v>
      </c>
      <c r="G165" s="35">
        <v>0</v>
      </c>
      <c r="H165" s="35">
        <v>0</v>
      </c>
    </row>
    <row r="166" spans="1:8" ht="15" x14ac:dyDescent="0.25">
      <c r="A166" s="6" t="s">
        <v>12</v>
      </c>
      <c r="B166" s="6"/>
      <c r="C166" s="6"/>
      <c r="D166" s="9"/>
    </row>
    <row r="167" spans="1:8" ht="13.5" customHeight="1" x14ac:dyDescent="0.2">
      <c r="A167" s="24" t="s">
        <v>9</v>
      </c>
      <c r="B167" s="4"/>
      <c r="C167" s="4"/>
      <c r="D167" s="23">
        <v>0</v>
      </c>
      <c r="E167" s="23">
        <v>13000</v>
      </c>
      <c r="F167" s="41">
        <v>13000</v>
      </c>
      <c r="G167" s="41">
        <v>0</v>
      </c>
      <c r="H167" s="41">
        <v>0</v>
      </c>
    </row>
    <row r="168" spans="1:8" ht="15.75" customHeight="1" x14ac:dyDescent="0.2">
      <c r="A168" s="3"/>
      <c r="B168" s="4"/>
      <c r="C168" s="4"/>
      <c r="D168" s="23"/>
      <c r="E168" s="28"/>
    </row>
    <row r="169" spans="1:8" ht="15" x14ac:dyDescent="0.25">
      <c r="A169" s="64" t="s">
        <v>3</v>
      </c>
      <c r="B169" s="65"/>
      <c r="C169" s="66"/>
      <c r="D169" s="32">
        <f>D49+D71+D91+D117+D131+D146+D156+D165</f>
        <v>613500</v>
      </c>
      <c r="E169" s="32">
        <f>E49+E71+E91+E117+E131+E146+E156+E165</f>
        <v>797420</v>
      </c>
      <c r="F169" s="32">
        <f>F49+F71+F91+F117+F131+F146+F156+F165</f>
        <v>1123320</v>
      </c>
      <c r="G169" s="32">
        <f>G49+G71+G91+G117+G131+G146+G156+G165</f>
        <v>921950</v>
      </c>
      <c r="H169" s="32">
        <f>H49+H71+H91+H117+H131+H146+H156+H165</f>
        <v>728572.78</v>
      </c>
    </row>
    <row r="170" spans="1:8" ht="15" x14ac:dyDescent="0.25">
      <c r="D170" s="1"/>
      <c r="E170" s="10"/>
    </row>
    <row r="171" spans="1:8" ht="15" x14ac:dyDescent="0.2">
      <c r="A171" s="67" t="s">
        <v>132</v>
      </c>
      <c r="B171" s="67"/>
      <c r="C171" s="67"/>
      <c r="D171" s="67"/>
    </row>
    <row r="172" spans="1:8" ht="15" x14ac:dyDescent="0.25">
      <c r="A172" s="60" t="s">
        <v>131</v>
      </c>
      <c r="B172" s="60"/>
      <c r="C172" s="62"/>
      <c r="D172" s="61"/>
    </row>
    <row r="174" spans="1:8" x14ac:dyDescent="0.2">
      <c r="D174" s="7"/>
      <c r="E174" s="20"/>
      <c r="F174" s="20"/>
    </row>
    <row r="175" spans="1:8" x14ac:dyDescent="0.2">
      <c r="D175" s="7"/>
      <c r="E175" s="20" t="s">
        <v>133</v>
      </c>
      <c r="F175" s="20"/>
    </row>
    <row r="176" spans="1:8" ht="13.5" x14ac:dyDescent="0.25">
      <c r="D176" s="7"/>
      <c r="E176" s="63" t="s">
        <v>134</v>
      </c>
      <c r="F176" s="20"/>
    </row>
  </sheetData>
  <mergeCells count="92">
    <mergeCell ref="A71:B71"/>
    <mergeCell ref="A108:C108"/>
    <mergeCell ref="A109:C109"/>
    <mergeCell ref="A110:C110"/>
    <mergeCell ref="A82:C82"/>
    <mergeCell ref="A98:C99"/>
    <mergeCell ref="A100:C100"/>
    <mergeCell ref="A83:C83"/>
    <mergeCell ref="A84:C84"/>
    <mergeCell ref="A85:C85"/>
    <mergeCell ref="A86:C86"/>
    <mergeCell ref="A87:C87"/>
    <mergeCell ref="A165:C165"/>
    <mergeCell ref="A164:C164"/>
    <mergeCell ref="A146:B146"/>
    <mergeCell ref="A139:E139"/>
    <mergeCell ref="A131:B131"/>
    <mergeCell ref="A140:C141"/>
    <mergeCell ref="A142:C142"/>
    <mergeCell ref="A143:C143"/>
    <mergeCell ref="A144:C144"/>
    <mergeCell ref="A145:C145"/>
    <mergeCell ref="A152:E152"/>
    <mergeCell ref="A161:E161"/>
    <mergeCell ref="A153:C154"/>
    <mergeCell ref="A155:C155"/>
    <mergeCell ref="A162:C163"/>
    <mergeCell ref="A156:C156"/>
    <mergeCell ref="A122:E122"/>
    <mergeCell ref="A79:E79"/>
    <mergeCell ref="A97:E97"/>
    <mergeCell ref="A101:C101"/>
    <mergeCell ref="A102:C102"/>
    <mergeCell ref="A103:C103"/>
    <mergeCell ref="A104:C104"/>
    <mergeCell ref="A105:C105"/>
    <mergeCell ref="A106:C106"/>
    <mergeCell ref="A107:C107"/>
    <mergeCell ref="A91:B91"/>
    <mergeCell ref="A111:C111"/>
    <mergeCell ref="A112:C112"/>
    <mergeCell ref="A113:C113"/>
    <mergeCell ref="A114:C114"/>
    <mergeCell ref="A80:C81"/>
    <mergeCell ref="A16:E16"/>
    <mergeCell ref="A17:E17"/>
    <mergeCell ref="A18:E18"/>
    <mergeCell ref="A21:G21"/>
    <mergeCell ref="A45:A46"/>
    <mergeCell ref="B45:B46"/>
    <mergeCell ref="A22:C22"/>
    <mergeCell ref="A44:E44"/>
    <mergeCell ref="A20:E20"/>
    <mergeCell ref="A23:C23"/>
    <mergeCell ref="A24:C24"/>
    <mergeCell ref="A25:C25"/>
    <mergeCell ref="A26:C26"/>
    <mergeCell ref="A27:C27"/>
    <mergeCell ref="A28:C28"/>
    <mergeCell ref="A31:C31"/>
    <mergeCell ref="A29:C29"/>
    <mergeCell ref="A39:C39"/>
    <mergeCell ref="C45:C46"/>
    <mergeCell ref="C56:C57"/>
    <mergeCell ref="A56:A57"/>
    <mergeCell ref="B56:B57"/>
    <mergeCell ref="A49:B49"/>
    <mergeCell ref="A32:B32"/>
    <mergeCell ref="A33:B33"/>
    <mergeCell ref="A34:B34"/>
    <mergeCell ref="A35:B35"/>
    <mergeCell ref="A36:B36"/>
    <mergeCell ref="A37:B37"/>
    <mergeCell ref="A38:B38"/>
    <mergeCell ref="A40:B40"/>
    <mergeCell ref="A55:E55"/>
    <mergeCell ref="A169:C169"/>
    <mergeCell ref="A171:D171"/>
    <mergeCell ref="A42:E42"/>
    <mergeCell ref="A115:C115"/>
    <mergeCell ref="A116:C116"/>
    <mergeCell ref="A123:C124"/>
    <mergeCell ref="A117:C117"/>
    <mergeCell ref="A125:C125"/>
    <mergeCell ref="A126:C126"/>
    <mergeCell ref="A127:C127"/>
    <mergeCell ref="A128:C128"/>
    <mergeCell ref="A129:C129"/>
    <mergeCell ref="A130:C130"/>
    <mergeCell ref="A88:C88"/>
    <mergeCell ref="A89:C89"/>
    <mergeCell ref="A90:C90"/>
  </mergeCells>
  <phoneticPr fontId="3" type="noConversion"/>
  <pageMargins left="0.15748031496062992" right="0.15748031496062992" top="0.82677165354330717" bottom="0.86614173228346458" header="0.51181102362204722" footer="0.51181102362204722"/>
  <pageSetup paperSize="9" scale="84" fitToHeight="0" orientation="landscape" errors="NA" r:id="rId1"/>
  <headerFooter differentFirst="1" alignWithMargins="0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Izvršenje Programa održavanja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nbrezak</dc:creator>
  <cp:lastModifiedBy>Gordana</cp:lastModifiedBy>
  <cp:lastPrinted>2025-07-11T04:57:17Z</cp:lastPrinted>
  <dcterms:created xsi:type="dcterms:W3CDTF">2010-12-14T07:49:52Z</dcterms:created>
  <dcterms:modified xsi:type="dcterms:W3CDTF">2025-07-28T11:14:12Z</dcterms:modified>
</cp:coreProperties>
</file>